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639" activeTab="3"/>
  </bookViews>
  <sheets>
    <sheet name="附件1" sheetId="1" r:id="rId1"/>
    <sheet name="附件2 " sheetId="2" r:id="rId2"/>
    <sheet name="附件3" sheetId="3" r:id="rId3"/>
    <sheet name="附件4" sheetId="4" r:id="rId4"/>
  </sheets>
  <definedNames>
    <definedName name="_xlnm.Print_Area" localSheetId="2">'附件3'!$A$1:$U$161</definedName>
    <definedName name="_xlnm.Print_Titles" localSheetId="1">'附件2 '!$2:$5</definedName>
    <definedName name="_xlnm.Print_Titles" localSheetId="2">'附件3'!$4:$6</definedName>
    <definedName name="_xlnm.Print_Titles" localSheetId="3">'附件4'!$4:$8</definedName>
  </definedNames>
  <calcPr fullCalcOnLoad="1"/>
</workbook>
</file>

<file path=xl/sharedStrings.xml><?xml version="1.0" encoding="utf-8"?>
<sst xmlns="http://schemas.openxmlformats.org/spreadsheetml/2006/main" count="1296" uniqueCount="589">
  <si>
    <t>附表1</t>
  </si>
  <si>
    <r>
      <rPr>
        <b/>
        <sz val="20"/>
        <rFont val="方正小标宋简体"/>
        <family val="0"/>
      </rPr>
      <t xml:space="preserve">      云南省</t>
    </r>
    <r>
      <rPr>
        <b/>
        <u val="single"/>
        <sz val="20"/>
        <rFont val="方正小标宋简体"/>
        <family val="0"/>
      </rPr>
      <t xml:space="preserve">  勐海  </t>
    </r>
    <r>
      <rPr>
        <b/>
        <sz val="20"/>
        <rFont val="方正小标宋简体"/>
        <family val="0"/>
      </rPr>
      <t>县财政涉农资金整合方案基本情况表</t>
    </r>
  </si>
  <si>
    <t>项目</t>
  </si>
  <si>
    <t>单位</t>
  </si>
  <si>
    <t>数量</t>
  </si>
  <si>
    <t>一、基本情况</t>
  </si>
  <si>
    <t>—</t>
  </si>
  <si>
    <t>二、贫困现状</t>
  </si>
  <si>
    <t>乡镇数</t>
  </si>
  <si>
    <t>个</t>
  </si>
  <si>
    <t>贫困人口</t>
  </si>
  <si>
    <t>建档立卡户数</t>
  </si>
  <si>
    <t>户</t>
  </si>
  <si>
    <t>行政村数</t>
  </si>
  <si>
    <t>建档立卡人口数</t>
  </si>
  <si>
    <t>人</t>
  </si>
  <si>
    <t>总户数</t>
  </si>
  <si>
    <t>上年底未脱贫户数</t>
  </si>
  <si>
    <t xml:space="preserve">   其中：乡村户籍户数</t>
  </si>
  <si>
    <t>上年度未脱贫人口数</t>
  </si>
  <si>
    <t>总人口数</t>
  </si>
  <si>
    <t>贫困村</t>
  </si>
  <si>
    <t>建档立卡村数</t>
  </si>
  <si>
    <t xml:space="preserve">   其中：乡村户籍人口</t>
  </si>
  <si>
    <t>上年底未退出村数</t>
  </si>
  <si>
    <t>农村居民人均可支配收入</t>
  </si>
  <si>
    <t>元</t>
  </si>
  <si>
    <t>贫困县</t>
  </si>
  <si>
    <t>上年底未摘帽县数</t>
  </si>
  <si>
    <t>上年度财政总收入</t>
  </si>
  <si>
    <t>万元</t>
  </si>
  <si>
    <t>上年底贫困发生率</t>
  </si>
  <si>
    <t>%</t>
  </si>
  <si>
    <t xml:space="preserve">    其中：整合财政涉农资金范围预算收入</t>
  </si>
  <si>
    <t>三、本年度脱贫目标任务</t>
  </si>
  <si>
    <t>上年度地方财政支出</t>
  </si>
  <si>
    <t>减贫户数</t>
  </si>
  <si>
    <t xml:space="preserve">    其中：农林水支出</t>
  </si>
  <si>
    <t>减贫人口</t>
  </si>
  <si>
    <t>上年度实际整合财政涉农资金</t>
  </si>
  <si>
    <t>贫困村退出</t>
  </si>
  <si>
    <t>本年度财政支农预算比上年增长</t>
  </si>
  <si>
    <t>贫困县摘帽</t>
  </si>
  <si>
    <t>附表2</t>
  </si>
  <si>
    <r>
      <t>云南省</t>
    </r>
    <r>
      <rPr>
        <b/>
        <u val="single"/>
        <sz val="20"/>
        <color indexed="8"/>
        <rFont val="方正小标宋简体"/>
        <family val="0"/>
      </rPr>
      <t xml:space="preserve">  勐海  </t>
    </r>
    <r>
      <rPr>
        <b/>
        <sz val="20"/>
        <color indexed="8"/>
        <rFont val="方正小标宋简体"/>
        <family val="0"/>
      </rPr>
      <t>县统筹整合财政涉农资金汇总表</t>
    </r>
  </si>
  <si>
    <t xml:space="preserve"> 单位：万元</t>
  </si>
  <si>
    <t>序号</t>
  </si>
  <si>
    <t>统筹整合财政涉农资金名称</t>
  </si>
  <si>
    <t>资金管理部门</t>
  </si>
  <si>
    <t>上年度各级财政投入</t>
  </si>
  <si>
    <t>本年度各级财政计划投入规模</t>
  </si>
  <si>
    <t>纳入本年度统筹整合使用方案资金规模</t>
  </si>
  <si>
    <t>总额</t>
  </si>
  <si>
    <t>其中实际纳入整合使用金额</t>
  </si>
  <si>
    <t>合计</t>
  </si>
  <si>
    <t>中央安排</t>
  </si>
  <si>
    <t>省级安排</t>
  </si>
  <si>
    <t>市级安排</t>
  </si>
  <si>
    <t>县级安排</t>
  </si>
  <si>
    <t>一、</t>
  </si>
  <si>
    <t>中央确定统筹整合涉农资金</t>
  </si>
  <si>
    <t>中央财政专项扶贫资金</t>
  </si>
  <si>
    <t>扶贫办</t>
  </si>
  <si>
    <t>水利发展资金（对应原表第2项农田水利设施建设和水土保持补助资金、第17项江河湖库水系综合整治资金、第18全项国山洪灾害防治经费）</t>
  </si>
  <si>
    <t>水务局</t>
  </si>
  <si>
    <t>农业生产发展资金（不含直接发放给农牧民部分及农机购置补助，对应原表第3项现代农业生产发展资金、第4项农业技术推广与服务补助资金）</t>
  </si>
  <si>
    <t>农业和科技局</t>
  </si>
  <si>
    <t>林业改革资金（对应原表第5项林业补助资金）</t>
  </si>
  <si>
    <t>林业局</t>
  </si>
  <si>
    <t>农业综合开发补助资金</t>
  </si>
  <si>
    <t>财政局</t>
  </si>
  <si>
    <t>农村综合改革转移支付</t>
  </si>
  <si>
    <t>新增建设用地土地有偿使用费安排的高标准基本农田建设
补助资金</t>
  </si>
  <si>
    <t>农村环境连片整治示范资金</t>
  </si>
  <si>
    <t>车辆购置税收入补助地方用于一般公路建设项目资金
（支持农村公路部分）</t>
  </si>
  <si>
    <t>农村危房改造补助资金</t>
  </si>
  <si>
    <t>住建局</t>
  </si>
  <si>
    <t>中央专项彩票公益金
支持扶贫资金</t>
  </si>
  <si>
    <t>产粮大县奖励资金</t>
  </si>
  <si>
    <t>生猪（牛羊）调出大县奖励
资金（省级统筹部分）</t>
  </si>
  <si>
    <t>农业资源及生态保护补助资金
（对农民的直接补贴除外）</t>
  </si>
  <si>
    <t>服务业发展专项资金
（支持新农村现代流通服务网络工程部分）</t>
  </si>
  <si>
    <t>旅游发展基金</t>
  </si>
  <si>
    <t>文体旅游局</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</si>
  <si>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</si>
  <si>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其他</t>
  </si>
  <si>
    <t>二、</t>
  </si>
  <si>
    <t>省级确定统筹整合涉农资金</t>
  </si>
  <si>
    <t>例：省级财政扶贫资金</t>
  </si>
  <si>
    <t>以工代赈（含示范工程）资金</t>
  </si>
  <si>
    <t>民族宗教专项资金（发展类资金）</t>
  </si>
  <si>
    <t>民宗局</t>
  </si>
  <si>
    <t>水利专项资金</t>
  </si>
  <si>
    <t>农业发展专项资金</t>
  </si>
  <si>
    <t>林业补助资金</t>
  </si>
  <si>
    <t>农村综合改革专项资金</t>
  </si>
  <si>
    <t>新农村建设及城乡统筹专项资金</t>
  </si>
  <si>
    <t>新增建设用地土地有偿使用费安排的高标准基本农田建设补助资金</t>
  </si>
  <si>
    <t>农村危房改造与抗震安居工程专项资金</t>
  </si>
  <si>
    <t>农业资源及生态保护补助资金（对农民的直接补贴除外）</t>
  </si>
  <si>
    <t>江河湖库水系综合整治资金</t>
  </si>
  <si>
    <t>山洪灾害防治经费</t>
  </si>
  <si>
    <t>小型农田水利设施运行管护资金</t>
  </si>
  <si>
    <t>水资源保护专项资金</t>
  </si>
  <si>
    <t>农村饮水安全工程建设补助资金</t>
  </si>
  <si>
    <t>旅游发展资金</t>
  </si>
  <si>
    <t>供销综合改革与产业发展专项资金（支持农村现代流通网络体系建设部分）</t>
  </si>
  <si>
    <t>省级预算内基本建设投资用于“三农”建设部分资金</t>
  </si>
  <si>
    <t>三、</t>
  </si>
  <si>
    <t>市级确定统筹整合财政涉农资金</t>
  </si>
  <si>
    <t>农业综合开发土地治理州级配套资金</t>
  </si>
  <si>
    <t>扶贫专项资金</t>
  </si>
  <si>
    <t>四、</t>
  </si>
  <si>
    <t>县级确定统筹整合财政涉农资金</t>
  </si>
  <si>
    <t>脱贫攻坚经费</t>
  </si>
  <si>
    <t>新农村建设配套资金</t>
  </si>
  <si>
    <t>农村综合改革县级配套</t>
  </si>
  <si>
    <t>生态乡镇农村环境整治项目资金</t>
  </si>
  <si>
    <t>环保局</t>
  </si>
  <si>
    <t>易地扶贫搬迁资金和农村危房改造程资金</t>
  </si>
  <si>
    <t>教育、医疗、卫生等社会事业方面资金</t>
  </si>
  <si>
    <t>说明：1.资金管理部门指纳入整合范围各类资金对应的县级资金项目管理部门。</t>
  </si>
  <si>
    <t xml:space="preserve">      2.上年度各级财政投入“其中实际纳入整合使用金额”在2016年度资金整合中不填报。</t>
  </si>
  <si>
    <t xml:space="preserve">      3.本年度各级财政计划投入规模：在2016年度资金整合方案中包括已经下达的资金和预计到年底可能到位的资金。</t>
  </si>
  <si>
    <t xml:space="preserve"> </t>
  </si>
  <si>
    <t>附表3</t>
  </si>
  <si>
    <r>
      <t>云南省</t>
    </r>
    <r>
      <rPr>
        <b/>
        <u val="single"/>
        <sz val="20"/>
        <color indexed="8"/>
        <rFont val="方正小标宋简体"/>
        <family val="0"/>
      </rPr>
      <t>勐海</t>
    </r>
    <r>
      <rPr>
        <b/>
        <sz val="20"/>
        <color indexed="8"/>
        <rFont val="方正小标宋简体"/>
        <family val="0"/>
      </rPr>
      <t>县统筹整合财政涉农资金使用安排脱贫攻坚项目表——按项目类别
（2018年）</t>
    </r>
  </si>
  <si>
    <t>填报单位：</t>
  </si>
  <si>
    <t>项目类别
和名称</t>
  </si>
  <si>
    <t>建设规模</t>
  </si>
  <si>
    <t>计划总投资（万元）</t>
  </si>
  <si>
    <t>其中整合财政涉农资金直接用于扶贫对象</t>
  </si>
  <si>
    <t>项目实施主管部门</t>
  </si>
  <si>
    <t>整合资金使用责任管理部门</t>
  </si>
  <si>
    <t>其中</t>
  </si>
  <si>
    <t>财政专项资金投入</t>
  </si>
  <si>
    <t>整合财政涉农资金投入</t>
  </si>
  <si>
    <t>金融资金投入</t>
  </si>
  <si>
    <t>社会资金投入</t>
  </si>
  <si>
    <t>农户自筹</t>
  </si>
  <si>
    <t>贫困村规模</t>
  </si>
  <si>
    <t>贫困户规模</t>
  </si>
  <si>
    <t>中央</t>
  </si>
  <si>
    <t>省级</t>
  </si>
  <si>
    <t>市级</t>
  </si>
  <si>
    <t>县级</t>
  </si>
  <si>
    <t>个数</t>
  </si>
  <si>
    <t>金额
（万元）</t>
  </si>
  <si>
    <t>户数</t>
  </si>
  <si>
    <t>人数</t>
  </si>
  <si>
    <t>一、基础设施</t>
  </si>
  <si>
    <t>（一）农村交通</t>
  </si>
  <si>
    <t>勐往乡灰塘村伙房村内道路硬化</t>
  </si>
  <si>
    <t>平方米</t>
  </si>
  <si>
    <t>13户  42人</t>
  </si>
  <si>
    <t>县扶贫办</t>
  </si>
  <si>
    <t>勐往乡</t>
  </si>
  <si>
    <t>勐海镇曼真流沙河桥工程建设项目尾款及质保金</t>
  </si>
  <si>
    <t>5户      14人</t>
  </si>
  <si>
    <t>布朗山乡章家村委会空坎一队村内道路建设等项目尾款及质保金</t>
  </si>
  <si>
    <t>勐往乡灰塘村委会野谷塘小组厕所建设项目</t>
  </si>
  <si>
    <t>58户  163人</t>
  </si>
  <si>
    <t>勐往乡南果河桥改造</t>
  </si>
  <si>
    <t>米</t>
  </si>
  <si>
    <t>170户625人</t>
  </si>
  <si>
    <t>县交通局</t>
  </si>
  <si>
    <t>22个贫困村安防设施建设资金</t>
  </si>
  <si>
    <t>勐海县第二批贫困村通达公路建设</t>
  </si>
  <si>
    <t>公里</t>
  </si>
  <si>
    <t>2016年建制村通畅工程库外项目（勐满镇班倒村、纳包村、帕迫村、勐混镇曼冈村、勐阿镇曼迈村、勐宋乡蚌龙村、大安村、布朗山乡勐昂村通畅工程8个项目）</t>
  </si>
  <si>
    <t>1253户4746人</t>
  </si>
  <si>
    <t>2017年撤并建制村项目：勐遮镇曼根至曼令村公路改扩建和勐宋曼吕村（勐宋曼吕村）至勐阿贺建村公路改扩建</t>
  </si>
  <si>
    <t>695户2772人</t>
  </si>
  <si>
    <t>打洛镇勐板村委会帕亮二队进村道路建设项目</t>
  </si>
  <si>
    <t>22户  87人</t>
  </si>
  <si>
    <t>格朗和乡帕宫村贺南中寨村内道路公路水毁修复项目</t>
  </si>
  <si>
    <t>勐阿镇纳丙村委会纳丙线安防工程建设项目</t>
  </si>
  <si>
    <t>102户373人</t>
  </si>
  <si>
    <t>格朗和乡帕宫村委会贺南中寨进村道路建设项目</t>
  </si>
  <si>
    <t>格朗和乡帕宫村委会贺南中寨村内道路等建设项目</t>
  </si>
  <si>
    <t>道路7.5公里；排水沟1770米</t>
  </si>
  <si>
    <t>格朗和乡</t>
  </si>
  <si>
    <t>勐遮镇曼洪村委会曼旺迈小组村内道路硬化改扩建项目</t>
  </si>
  <si>
    <t>24户  87人</t>
  </si>
  <si>
    <t>勐遮镇</t>
  </si>
  <si>
    <t>勐遮镇曼洪村委会曼旺傣小组村内道路硬化改扩建项目</t>
  </si>
  <si>
    <t>村内道路1000平方米；沟渠72m³</t>
  </si>
  <si>
    <t>2018年直过民族自然村通畅工程项目（17个贫困村）</t>
  </si>
  <si>
    <t>1092户4908人</t>
  </si>
  <si>
    <t>布朗山乡曼囡村委会班等村至坝卡龙村公路</t>
  </si>
  <si>
    <t>44户  223人</t>
  </si>
  <si>
    <t>布朗山乡新竜村委会戈新竜村公路</t>
  </si>
  <si>
    <t>35户  140人</t>
  </si>
  <si>
    <t>布朗山乡吉良村委会吉良村公路</t>
  </si>
  <si>
    <t>56户  255人</t>
  </si>
  <si>
    <t>布朗山乡新竜村委会曼捌村公路</t>
  </si>
  <si>
    <t>107户  450人</t>
  </si>
  <si>
    <t>布朗山乡曼囡村委会曼班二队村公路</t>
  </si>
  <si>
    <t>101户  469人</t>
  </si>
  <si>
    <t>布朗山乡曼囡村委会曼囡老寨村公路</t>
  </si>
  <si>
    <t>29户  112人</t>
  </si>
  <si>
    <t>布朗山乡新竜村委会曼新竜上寨公路</t>
  </si>
  <si>
    <t>48户  225人</t>
  </si>
  <si>
    <t>布朗山乡章家村委会新囡村公路</t>
  </si>
  <si>
    <t>56户  259人</t>
  </si>
  <si>
    <t>勐宋乡蚌龙村委会蚌囡凹子寨小组公路</t>
  </si>
  <si>
    <t>78户  307人</t>
  </si>
  <si>
    <t>勐宋乡蚌龙村委会保塘汉族寨小组公路</t>
  </si>
  <si>
    <t>108户  425人</t>
  </si>
  <si>
    <t>打洛镇勐板村委会老邦约村公路</t>
  </si>
  <si>
    <t>55户  365人</t>
  </si>
  <si>
    <t>勐海镇曼搞村委会回龙卡村公路</t>
  </si>
  <si>
    <t>63户  272人</t>
  </si>
  <si>
    <t>勐满镇南达村委会贺罕村公路</t>
  </si>
  <si>
    <t>67户  322人</t>
  </si>
  <si>
    <t>勐宋乡蚌龙村委会南潘河至勐阿镇独水井村公路</t>
  </si>
  <si>
    <t>52户  222人</t>
  </si>
  <si>
    <t>勐宋乡曼吕村委会曼吕傣二组公路</t>
  </si>
  <si>
    <t>68户  270人</t>
  </si>
  <si>
    <t>西定乡曼马村委会旧海村公路</t>
  </si>
  <si>
    <t>74户  355人</t>
  </si>
  <si>
    <t>勐宋乡蚌龙村委会向阳寨村公路</t>
  </si>
  <si>
    <t>51户  237人</t>
  </si>
  <si>
    <t>2017年人居环境提升行动村内道路硬化建设项目</t>
  </si>
  <si>
    <t>31户   98人</t>
  </si>
  <si>
    <t>县农委办</t>
  </si>
  <si>
    <t>勐混镇</t>
  </si>
  <si>
    <t>8户    26人</t>
  </si>
  <si>
    <t>勐勐混镇混镇</t>
  </si>
  <si>
    <t>打洛镇</t>
  </si>
  <si>
    <t>8户    27人</t>
  </si>
  <si>
    <t>勐阿镇</t>
  </si>
  <si>
    <t>1户      2人</t>
  </si>
  <si>
    <t>勐满镇</t>
  </si>
  <si>
    <t>27户   100人</t>
  </si>
  <si>
    <t>4户    12人</t>
  </si>
  <si>
    <t>布朗山乡</t>
  </si>
  <si>
    <t>14户    53人</t>
  </si>
  <si>
    <t>勐宋乡</t>
  </si>
  <si>
    <t>39户  161人</t>
  </si>
  <si>
    <t>西定乡</t>
  </si>
  <si>
    <t>(二)水利</t>
  </si>
  <si>
    <t>2017年勐海县农村饮水安全巩固提升工程</t>
  </si>
  <si>
    <t>县水务局</t>
  </si>
  <si>
    <t>勐海县南达片区高效节水灌溉示范项目</t>
  </si>
  <si>
    <t>勐宋乡曼西良水库除险加固项目</t>
  </si>
  <si>
    <t>勐遮曼令村委会农田水利维修养护</t>
  </si>
  <si>
    <t>2018年勐遮镇曼洪村委会高标准农田建设项目</t>
  </si>
  <si>
    <t>县财政局</t>
  </si>
  <si>
    <t>县农发办</t>
  </si>
  <si>
    <t>（三）能源</t>
  </si>
  <si>
    <t>1212户</t>
  </si>
  <si>
    <t>光伏扶贫电站建设项目</t>
  </si>
  <si>
    <t>（四）信息化建设</t>
  </si>
  <si>
    <t>（五）阵地建设</t>
  </si>
  <si>
    <t>活动场所修缮</t>
  </si>
  <si>
    <t>勐海镇曼稿村回龙卡村民小组修缮活动场所</t>
  </si>
  <si>
    <t>县委组织部</t>
  </si>
  <si>
    <t>勐海镇</t>
  </si>
  <si>
    <t>勐海镇曼稿村新生寨村民小组修缮活动场所</t>
  </si>
  <si>
    <t>打洛镇曼轰村纳弄村民小组修缮活动场所</t>
  </si>
  <si>
    <t>勐阿镇贺建村景播老寨村民小组修缮活动场所</t>
  </si>
  <si>
    <t>38户  168人</t>
  </si>
  <si>
    <t>勐满镇班倒村贺蚌老寨村民小组修缮活动场所</t>
  </si>
  <si>
    <t>22户  62人</t>
  </si>
  <si>
    <t>勐满镇南达村多依树小新寨村民小组修缮活动场所</t>
  </si>
  <si>
    <t>50户  189人</t>
  </si>
  <si>
    <t>勐满镇帕迫村帕迫村民小组修缮活动场所</t>
  </si>
  <si>
    <t>12户  48人</t>
  </si>
  <si>
    <t>勐满镇星火山村小旧笼村民小组修缮活动场所</t>
  </si>
  <si>
    <t>9户   35人</t>
  </si>
  <si>
    <t>勐满镇星火山村老寨村民小组修缮活动场所</t>
  </si>
  <si>
    <t>5户   16人</t>
  </si>
  <si>
    <t>布朗山乡曼囡村红旗村民小组修缮活动场所</t>
  </si>
  <si>
    <t>布朗山乡勐昂村帕点村民小组修缮活动场所</t>
  </si>
  <si>
    <t>14户  62人</t>
  </si>
  <si>
    <t>布朗山乡勐昂村南朗村民小组修缮活动场所</t>
  </si>
  <si>
    <t>7户   23人</t>
  </si>
  <si>
    <t>布朗山乡新竜村戈新竜村民小组修缮活动场所</t>
  </si>
  <si>
    <t>2户    3人</t>
  </si>
  <si>
    <t>布朗山乡新竜村曼新竜下寨村民小组修缮活动场所</t>
  </si>
  <si>
    <t>44户  185人</t>
  </si>
  <si>
    <t>布朗山乡吉良村戈吉良村民小组修缮活动场所</t>
  </si>
  <si>
    <t>1户    3人</t>
  </si>
  <si>
    <t>西定乡曼皮村曼坝卡村民小组修缮活动场所</t>
  </si>
  <si>
    <t>32户    134人</t>
  </si>
  <si>
    <t>西定乡曼佤村巴达村民小组修缮活动场所</t>
  </si>
  <si>
    <t>54户    172人</t>
  </si>
  <si>
    <t>西定乡曼马村曼马三队村民小组修缮活动场所</t>
  </si>
  <si>
    <t>22户   101人</t>
  </si>
  <si>
    <t>西定乡曼马村曼马一组村民小组修缮活动场所</t>
  </si>
  <si>
    <t>18户   75人</t>
  </si>
  <si>
    <t>西定乡曼马村南么小组村民小组修缮活动场所</t>
  </si>
  <si>
    <t>30户   123人</t>
  </si>
  <si>
    <t>西定乡曼来村曼来新寨村民小组修缮活动场所</t>
  </si>
  <si>
    <t>（六）其他</t>
  </si>
  <si>
    <t>财政“四位一体”项目</t>
  </si>
  <si>
    <t>勐遮镇曼洪村委会“四位一体”项目</t>
  </si>
  <si>
    <t>西定乡曼皮村委会“四位一体”项目</t>
  </si>
  <si>
    <t>贫困村普惠制项目</t>
  </si>
  <si>
    <t>布朗山乡吉良村曼掌小组道道路建设、环卫设施、亮化工程</t>
  </si>
  <si>
    <t>8户   40人</t>
  </si>
  <si>
    <t>布朗山乡勐昂村帕点小组亮化工程</t>
  </si>
  <si>
    <t>盏</t>
  </si>
  <si>
    <t>14户   62人</t>
  </si>
  <si>
    <t>打洛镇勐板村老邦约小组亮化工程</t>
  </si>
  <si>
    <t>打洛镇曼轰村老邦南小组亮化工程</t>
  </si>
  <si>
    <t>格朗和乡帕宫村贺南中寨道路建设工程</t>
  </si>
  <si>
    <t>勐阿镇纳京村纳岗八组道路建设工程</t>
  </si>
  <si>
    <t>4户    9人</t>
  </si>
  <si>
    <t>勐海镇曼稿村曼杆老寨文化体育设施建设工程</t>
  </si>
  <si>
    <t>勐满镇帕迫村南鲁小组道路建设工程</t>
  </si>
  <si>
    <t>31户   125人</t>
  </si>
  <si>
    <t>勐宋乡曼吕村大湾山小组道路建设工程</t>
  </si>
  <si>
    <t>19户   55人</t>
  </si>
  <si>
    <t>勐宋乡三迈村朝山寨小组道路建设工程</t>
  </si>
  <si>
    <t>13户   49人</t>
  </si>
  <si>
    <t>勐往乡灰塘村那碧小组亮化工程</t>
  </si>
  <si>
    <t>22户   82人</t>
  </si>
  <si>
    <t>勐往乡坝散村四组道路建设工程</t>
  </si>
  <si>
    <t>16户   66人</t>
  </si>
  <si>
    <t>勐遮镇曼洪村曼兴龙上寨亮化工程</t>
  </si>
  <si>
    <t>勐遮镇曼洪村南坎小组道路建设工程</t>
  </si>
  <si>
    <t>13户   41人</t>
  </si>
  <si>
    <t>西定乡曼来村帕司老寨小组防洪沟、挡墙工程</t>
  </si>
  <si>
    <t>12户   45人</t>
  </si>
  <si>
    <t>西定乡帕龙村帕龙一队亮化工程</t>
  </si>
  <si>
    <t>14户   52人</t>
  </si>
  <si>
    <t>勐混镇勐混村委会基础设施建设项目（道路硬化、公厕、围墙等）</t>
  </si>
  <si>
    <t>109户422人</t>
  </si>
  <si>
    <t>布朗山乡曼果存委会阿克老寨村民小组村内基础设施建设项目（道路硬化、排水沟、防洪沟、节能灯）</t>
  </si>
  <si>
    <t>21户  86人</t>
  </si>
  <si>
    <t>县民宗局</t>
  </si>
  <si>
    <t>二、产业发展</t>
  </si>
  <si>
    <t>（一）产业发展项目</t>
  </si>
  <si>
    <t>布朗山乡产业发展项目</t>
  </si>
  <si>
    <t>县农业局</t>
  </si>
  <si>
    <t>打洛镇产业发展项目</t>
  </si>
  <si>
    <t>格朗和乡产业发展项目</t>
  </si>
  <si>
    <t>勐阿镇产业发展项目</t>
  </si>
  <si>
    <t>勐海镇产业发展项目</t>
  </si>
  <si>
    <t>勐混镇产业发展项目</t>
  </si>
  <si>
    <t>勐满镇产业发展项目</t>
  </si>
  <si>
    <t>勐宋乡产业发展项目</t>
  </si>
  <si>
    <t>勐往乡产业发展项目</t>
  </si>
  <si>
    <t>勐遮镇产业发展项目</t>
  </si>
  <si>
    <t>西定乡产业发展项目</t>
  </si>
  <si>
    <t>（二）其它</t>
  </si>
  <si>
    <t>勐遮镇曼令村曼回新村养殖场所项目</t>
  </si>
  <si>
    <t>64户  270人</t>
  </si>
  <si>
    <t>县发改局</t>
  </si>
  <si>
    <t>打洛镇勐板村帕亮二队养殖场所项目</t>
  </si>
  <si>
    <t>11户  48人</t>
  </si>
  <si>
    <t>打洛镇曼轰村南板村小组养殖场所项目</t>
  </si>
  <si>
    <t>45户  210人</t>
  </si>
  <si>
    <t>三、民生改善</t>
  </si>
  <si>
    <t>（一）易地扶贫搬迁</t>
  </si>
  <si>
    <t>（二）危房改造</t>
  </si>
  <si>
    <t>全面消除农村住房石棉瓦顶、彩钢瓦顶补助资金</t>
  </si>
  <si>
    <t>县住建局</t>
  </si>
  <si>
    <t>消除农危房行动补助资金</t>
  </si>
  <si>
    <t>724户2375人</t>
  </si>
  <si>
    <t>（三）新村建设</t>
  </si>
  <si>
    <t>民族团结进步示范村建设项目</t>
  </si>
  <si>
    <t>西定乡西定村委会坝丙新寨民族团结进步示范村建设项目</t>
  </si>
  <si>
    <t>2户    7人</t>
  </si>
  <si>
    <t>西定乡曼皮村委会曼帕勒民族团结进步示范村建设项目</t>
  </si>
  <si>
    <t>54户    194人</t>
  </si>
  <si>
    <t>西定乡曼来村委会曼来新寨民族团结进步示范村建设项目</t>
  </si>
  <si>
    <t>四、公共服务</t>
  </si>
  <si>
    <t>（一）教育</t>
  </si>
  <si>
    <t>1.教育条件改善</t>
  </si>
  <si>
    <t>2.扶持贫困户子女上学</t>
  </si>
  <si>
    <t>2014-2017年贫困户家庭就读职业学校学生资助资金</t>
  </si>
  <si>
    <t>县教育局</t>
  </si>
  <si>
    <t>东西协作项目建档立卡家庭“两后生”到东西部地区就学学生补助</t>
  </si>
  <si>
    <t>（二）卫生</t>
  </si>
  <si>
    <t>1.医疗卫生计生条件改善</t>
  </si>
  <si>
    <t>勐遮镇曼令村卫生室新建</t>
  </si>
  <si>
    <t>188户    748人</t>
  </si>
  <si>
    <t>县卫计局</t>
  </si>
  <si>
    <t>勐阿镇贺建村卫生室新建</t>
  </si>
  <si>
    <t>121户    463人</t>
  </si>
  <si>
    <t>勐阿镇纳京村卫生室新建</t>
  </si>
  <si>
    <t>185户    710人</t>
  </si>
  <si>
    <t>勐阿镇纳丙村卫生室新建</t>
  </si>
  <si>
    <t>102户    373人</t>
  </si>
  <si>
    <t>西定乡曼马村卫生室南么村民小组新建</t>
  </si>
  <si>
    <t>30户    123人</t>
  </si>
  <si>
    <t>西定乡南弄村卫生室曼别村民小组新建</t>
  </si>
  <si>
    <t>5户    19人</t>
  </si>
  <si>
    <t>布朗山乡勐昂村卫生室新建</t>
  </si>
  <si>
    <t>71户    264人</t>
  </si>
  <si>
    <t>布朗山乡章家村卫生室新建</t>
  </si>
  <si>
    <t>309户    1311人</t>
  </si>
  <si>
    <t>布朗山乡新竜村卫生室新建</t>
  </si>
  <si>
    <t>231户    1007人</t>
  </si>
  <si>
    <t>打洛镇勐板村邦约村卫生室邦约一队村民小组改扩建</t>
  </si>
  <si>
    <t>勐宋乡蚌龙村卫生室改扩建</t>
  </si>
  <si>
    <t>300户    1158人</t>
  </si>
  <si>
    <t>勐宋乡曼方村卫生室改扩建</t>
  </si>
  <si>
    <t>23户    74人</t>
  </si>
  <si>
    <t>西定乡曼皮村卫生室曼皮老寨村民小组改扩建</t>
  </si>
  <si>
    <t>29户    108人</t>
  </si>
  <si>
    <t>勐混镇勐混村卫生室设施设备</t>
  </si>
  <si>
    <t>109户    422人</t>
  </si>
  <si>
    <t>勐阿镇贺建村卫生室设施设备</t>
  </si>
  <si>
    <t>勐阿镇纳京村卫生室设施设备</t>
  </si>
  <si>
    <t>勐阿镇纳丙村卫生室设施设备</t>
  </si>
  <si>
    <t>勐满镇南达村卫生室设施设备</t>
  </si>
  <si>
    <t>388户    1553人</t>
  </si>
  <si>
    <t>勐满镇帕迫村卫生室设施设备</t>
  </si>
  <si>
    <t>205户    810人</t>
  </si>
  <si>
    <t>勐宋乡蚌龙村卫生室设施设备</t>
  </si>
  <si>
    <t>勐宋乡曼方村卫生室设施设备</t>
  </si>
  <si>
    <t>西定乡曼马村卫生室设施设备</t>
  </si>
  <si>
    <t>192户    829人</t>
  </si>
  <si>
    <t>西定乡南弄村卫生室设施设备</t>
  </si>
  <si>
    <t>80户    313人</t>
  </si>
  <si>
    <t>西定乡旧过村卫生室设施设备</t>
  </si>
  <si>
    <t>237户    942人</t>
  </si>
  <si>
    <t>西定乡曼皮村卫生室设施设备</t>
  </si>
  <si>
    <t>216户    864人</t>
  </si>
  <si>
    <t>格朗和乡帕宫村卫生室设施设备</t>
  </si>
  <si>
    <t>72户    294人</t>
  </si>
  <si>
    <t>布朗山乡勐昂村卫生室设施设备</t>
  </si>
  <si>
    <t>布朗山乡章家村卫生室设施设备</t>
  </si>
  <si>
    <t>布朗山乡新竜村卫生室设施设备</t>
  </si>
  <si>
    <t>布朗山乡曼囡村卫生室设施设备</t>
  </si>
  <si>
    <t>171户    736人</t>
  </si>
  <si>
    <t>勐满镇南达村卫生室前道路硬化</t>
  </si>
  <si>
    <t>勐满镇帕迫村卫生室前道路硬化</t>
  </si>
  <si>
    <t>勐宋乡蚌龙村卫生室前道路硬化</t>
  </si>
  <si>
    <t>西定乡曼佤村卫生室前道路硬化</t>
  </si>
  <si>
    <t>61户    200人</t>
  </si>
  <si>
    <t>西定乡旧过村卫生室前道路硬化</t>
  </si>
  <si>
    <t>格朗和乡帕宫村卫生室前道路硬化</t>
  </si>
  <si>
    <t>勐往乡勐往村曼糯村卫生室前道路硬化</t>
  </si>
  <si>
    <t>勐满镇星火山村卫生室前道路硬化</t>
  </si>
  <si>
    <t>89户    305人</t>
  </si>
  <si>
    <t xml:space="preserve">全县卫生室建设预备费    </t>
  </si>
  <si>
    <t>五、能力建设</t>
  </si>
  <si>
    <t>六、生态建设与环境保护</t>
  </si>
  <si>
    <t>（一）生态建设</t>
  </si>
  <si>
    <t>（二）环境治理</t>
  </si>
  <si>
    <r>
      <t>说明</t>
    </r>
    <r>
      <rPr>
        <sz val="10"/>
        <color indexed="8"/>
        <rFont val="Times New Roman"/>
        <family val="1"/>
      </rPr>
      <t>:1.</t>
    </r>
    <r>
      <rPr>
        <sz val="10"/>
        <color indexed="8"/>
        <rFont val="宋体"/>
        <family val="0"/>
      </rPr>
      <t>整合资金用于贫困村；是指整合资金直接用于建档立卡贫困村的所有项目的金额，包含农户直接帮扶项目。</t>
    </r>
  </si>
  <si>
    <r>
      <t>2.</t>
    </r>
    <r>
      <rPr>
        <sz val="10"/>
        <color indexed="8"/>
        <rFont val="宋体"/>
        <family val="0"/>
      </rPr>
      <t>整合资金用于贫困人口：是指整合资金用于建档立卡贫困户的直接帮扶项目的金额</t>
    </r>
  </si>
  <si>
    <r>
      <t>3.</t>
    </r>
    <r>
      <rPr>
        <sz val="10"/>
        <color indexed="8"/>
        <rFont val="宋体"/>
        <family val="0"/>
      </rPr>
      <t>整合资金用于贫困村和贫困人口的资金会有重复，单独统计。</t>
    </r>
  </si>
  <si>
    <r>
      <t>4.</t>
    </r>
    <r>
      <rPr>
        <sz val="10"/>
        <color indexed="8"/>
        <rFont val="宋体"/>
        <family val="0"/>
      </rPr>
      <t>整合资金用于贫困村个数和贫困人口户数、人数全县合计数不重复统计。</t>
    </r>
  </si>
  <si>
    <r>
      <t>5.</t>
    </r>
    <r>
      <rPr>
        <sz val="10"/>
        <color indexed="8"/>
        <rFont val="宋体"/>
        <family val="0"/>
      </rPr>
      <t>“整合财政涉农资金投入”合计数与附表</t>
    </r>
    <r>
      <rPr>
        <sz val="10"/>
        <color indexed="8"/>
        <rFont val="Times New Roman"/>
        <family val="1"/>
      </rPr>
      <t>2</t>
    </r>
    <r>
      <rPr>
        <sz val="10"/>
        <color indexed="8"/>
        <rFont val="宋体"/>
        <family val="0"/>
      </rPr>
      <t>的“纳入本年度统筹整合作用方案资金规模”合计数相等。</t>
    </r>
  </si>
  <si>
    <r>
      <t>6.</t>
    </r>
    <r>
      <rPr>
        <sz val="10"/>
        <color indexed="8"/>
        <rFont val="宋体"/>
        <family val="0"/>
      </rPr>
      <t>项目实施主管部门：指整合方案中明确的项目实施县级主管部门（由县级政府根据部门职能职责和实际情况</t>
    </r>
    <r>
      <rPr>
        <sz val="10"/>
        <color indexed="8"/>
        <rFont val="Times New Roman"/>
        <family val="1"/>
      </rPr>
      <t xml:space="preserve"> </t>
    </r>
    <r>
      <rPr>
        <sz val="10"/>
        <color indexed="8"/>
        <rFont val="宋体"/>
        <family val="0"/>
      </rPr>
      <t>确定）。</t>
    </r>
  </si>
  <si>
    <r>
      <t>7.</t>
    </r>
    <r>
      <rPr>
        <sz val="10"/>
        <color indexed="8"/>
        <rFont val="宋体"/>
        <family val="0"/>
      </rPr>
      <t>整合资金责任管理部门：指整合方案中明确的对应项目使用整合资金县级责任管理部门（由县级政府根据部门职能职责和实际情况确定）。</t>
    </r>
  </si>
  <si>
    <t>附表4</t>
  </si>
  <si>
    <t>云南省勐海县统筹整合财政涉农资金使用安排脱贫攻坚项目表——按资金使用对象
（2018年）</t>
  </si>
  <si>
    <t>资金使用对象</t>
  </si>
  <si>
    <t>其中：直接用于扶贫村贫困人口</t>
  </si>
  <si>
    <t>贫困户</t>
  </si>
  <si>
    <t>资金投入</t>
  </si>
  <si>
    <t>小计</t>
  </si>
  <si>
    <t>一、贫困村</t>
  </si>
  <si>
    <t>打洛镇勐板村委会帕亮二队进村道路建设资金</t>
  </si>
  <si>
    <t>格朗和乡贺南中寨村内道路公路水毁修复项目</t>
  </si>
  <si>
    <t>勐混镇勐混村委会基础设施建设项目（道路硬化、排水沟、公厕）</t>
  </si>
  <si>
    <t>布朗山乡曼果村委会阿克老寨村民小组村内基础设施建设项目</t>
  </si>
  <si>
    <t>财政“四位一体”项目勐遮镇曼洪村委会</t>
  </si>
  <si>
    <t>财政“四位一体”项目西定乡曼皮村委会</t>
  </si>
  <si>
    <t>打洛镇曼轰村老邦南小组文化体育设施、亮化工程</t>
  </si>
  <si>
    <t>阵地建设</t>
  </si>
  <si>
    <t>医疗卫生计生条件改善</t>
  </si>
  <si>
    <t>消除危房行动</t>
  </si>
  <si>
    <t>勐海镇曼稿村委会</t>
  </si>
  <si>
    <t>布朗山吉良村委会</t>
  </si>
  <si>
    <t>布朗山新竜村委会</t>
  </si>
  <si>
    <t>布朗山曼果村委会</t>
  </si>
  <si>
    <t>布朗山章家村委会</t>
  </si>
  <si>
    <t>布朗山勐昂村委会</t>
  </si>
  <si>
    <t>布朗山曼囡村委会</t>
  </si>
  <si>
    <t>格朗和帕宫村委会</t>
  </si>
  <si>
    <t>西定乡暖和村委会</t>
  </si>
  <si>
    <t>西定乡南弄村委会</t>
  </si>
  <si>
    <t>西定乡旧过村委会</t>
  </si>
  <si>
    <t>西定乡曼马村委会</t>
  </si>
  <si>
    <t>西定乡曼皮村委会</t>
  </si>
  <si>
    <t>西定乡曼迈村委会</t>
  </si>
  <si>
    <t>勐往乡灰塘村委会</t>
  </si>
  <si>
    <t>勐往乡勐往村委会</t>
  </si>
  <si>
    <t>勐往乡坝散村委会</t>
  </si>
  <si>
    <t>勐往乡南果河村委会</t>
  </si>
  <si>
    <t>勐宋乡三迈村委会</t>
  </si>
  <si>
    <t>勐宋乡蚌龙村委会</t>
  </si>
  <si>
    <t>勐宋乡蚌冈村委会</t>
  </si>
  <si>
    <t>勐宋乡大安村委会</t>
  </si>
  <si>
    <t>勐宋乡曼金村委会</t>
  </si>
  <si>
    <t>勐宋乡糯有村委会</t>
  </si>
  <si>
    <t>勐宋乡曼吕村委会</t>
  </si>
  <si>
    <t>勐满镇星火山村委会</t>
  </si>
  <si>
    <t>勐满镇班倒村委会</t>
  </si>
  <si>
    <t>勐满镇南达村委会</t>
  </si>
  <si>
    <t>勐满镇纳包村委会</t>
  </si>
  <si>
    <t>勐满镇帕迫村委会</t>
  </si>
  <si>
    <t>勐阿镇纳丙村委会</t>
  </si>
  <si>
    <t>勐阿镇贺建村委会</t>
  </si>
  <si>
    <t>勐阿镇纳京村委会</t>
  </si>
  <si>
    <t>打洛镇曼轰村委会</t>
  </si>
  <si>
    <t>勐混镇勐混村委会</t>
  </si>
  <si>
    <t>勐混镇曼冈村委会</t>
  </si>
  <si>
    <t>勐遮镇曼洪村委会</t>
  </si>
  <si>
    <t>勐遮镇曼令村委会</t>
  </si>
  <si>
    <t>消除石棉瓦顶、彩钢瓦顶行动</t>
  </si>
  <si>
    <t>布朗山乡曼果村委会</t>
  </si>
  <si>
    <t>布朗山乡曼囡村委会</t>
  </si>
  <si>
    <t>布朗山乡勐昂村委会</t>
  </si>
  <si>
    <t>布朗山乡新竜村委会</t>
  </si>
  <si>
    <t>布朗山乡章家村委会</t>
  </si>
  <si>
    <t>格朗和乡帕宫村委会</t>
  </si>
  <si>
    <t>格朗和乡帕沙村委会</t>
  </si>
  <si>
    <t>格朗和乡帕真村委会</t>
  </si>
  <si>
    <t>勐阿镇嘎赛村委会</t>
  </si>
  <si>
    <t>勐阿镇曼迈村委会</t>
  </si>
  <si>
    <t>勐阿镇勐康村委会</t>
  </si>
  <si>
    <t>勐阿镇南朗河村委会</t>
  </si>
  <si>
    <t>勐海镇曼袄村委会</t>
  </si>
  <si>
    <t>勐海镇曼真村委会</t>
  </si>
  <si>
    <t>勐海镇勐翁村委会</t>
  </si>
  <si>
    <t>勐海镇曼搞村委会</t>
  </si>
  <si>
    <t>勐混镇曼蚌村委会</t>
  </si>
  <si>
    <t>勐混镇曼国村委会</t>
  </si>
  <si>
    <t>勐混镇曼扫村委会</t>
  </si>
  <si>
    <t>勐满镇城子村委会</t>
  </si>
  <si>
    <t>勐满镇关双村委会</t>
  </si>
  <si>
    <t>勐往乡曼允村委会</t>
  </si>
  <si>
    <t>勐往乡糯东村委会</t>
  </si>
  <si>
    <t>勐遮镇曼弄村委会</t>
  </si>
  <si>
    <t>勐遮镇曼扫村委会</t>
  </si>
  <si>
    <t>勐遮镇曼燕村委会</t>
  </si>
  <si>
    <t>西定乡曼来村委会</t>
  </si>
  <si>
    <t>西定乡曼佤村委会</t>
  </si>
  <si>
    <t>西定乡西定村委会</t>
  </si>
  <si>
    <t>西定乡章朗村委会</t>
  </si>
  <si>
    <t>西定乡帕龙村委会</t>
  </si>
  <si>
    <t>勐遮镇曼洪村辽原村民小组</t>
  </si>
  <si>
    <t>勐遮镇曼令村曼令大寨村民小组</t>
  </si>
  <si>
    <t>勐混镇曼冈村勐冈新寨村民小组</t>
  </si>
  <si>
    <t>勐混镇勐混村勐混十二组村民小组</t>
  </si>
  <si>
    <t>勐混镇勐混村勐冈村民小组</t>
  </si>
  <si>
    <t>打洛镇勐板村邦约二队村民小组</t>
  </si>
  <si>
    <t>打洛镇勐板村老邦约村民小组</t>
  </si>
  <si>
    <t>打洛镇勐板村邦洛村民小组</t>
  </si>
  <si>
    <t>打洛镇曼轰村老邦南村民小组</t>
  </si>
  <si>
    <t>打洛镇曼轰村大曼陆村民小组</t>
  </si>
  <si>
    <t>打洛镇曼轰村纳弄村民小组</t>
  </si>
  <si>
    <t>打洛镇曼轰村曼歪村民小组</t>
  </si>
  <si>
    <t>打洛镇曼轰村曼纳罕村民小组</t>
  </si>
  <si>
    <t>勐阿镇贺建村小河边村民小组</t>
  </si>
  <si>
    <t>勐满镇星火山村小旧笼村民小组</t>
  </si>
  <si>
    <t>勐满镇纳包村南罕大寨村民小组</t>
  </si>
  <si>
    <t>勐满镇纳包村茶山二组村民小组</t>
  </si>
  <si>
    <t>勐宋乡曼方村曼破村民小组</t>
  </si>
  <si>
    <t>勐宋乡三迈村椰玛寨村民小组</t>
  </si>
  <si>
    <t>勐宋乡蚌龙村保塘汉族寨村民小组</t>
  </si>
  <si>
    <t>勐宋乡大安村曼西龙拉村民小组</t>
  </si>
  <si>
    <t>勐往乡勐往村曼糯大寨村民小组</t>
  </si>
  <si>
    <t>勐往乡南果河村三组村民小组</t>
  </si>
  <si>
    <t>西定乡曼来村曼来新寨子村民小组</t>
  </si>
  <si>
    <t>布朗山乡勐昂村勐囡村民小组</t>
  </si>
  <si>
    <t>布朗山乡新竜村曼新竜村民小组</t>
  </si>
  <si>
    <t>布朗山乡新竜村戈新竜村民小组</t>
  </si>
  <si>
    <t>布朗山乡曼囡村曼班一队新寨村民小组</t>
  </si>
  <si>
    <t>养殖场所项目</t>
  </si>
  <si>
    <t>勐宋乡蚌龙村委会保塘汉族寨小组</t>
  </si>
  <si>
    <t>勐宋乡蚌龙村委会向阳寨村</t>
  </si>
  <si>
    <t>二、非贫困村</t>
  </si>
  <si>
    <t>勐海镇曼短村委会</t>
  </si>
  <si>
    <t>格朗和帕沙村委会</t>
  </si>
  <si>
    <t>格朗和南檽山村委会</t>
  </si>
  <si>
    <t>格朗和帕真村委会</t>
  </si>
  <si>
    <t>打洛镇曼山村委会</t>
  </si>
  <si>
    <t>打洛镇曼夕村委会</t>
  </si>
  <si>
    <t>勐宋乡曼迈村委会</t>
  </si>
  <si>
    <t>勐混镇曼赛村委会</t>
  </si>
  <si>
    <t>勐遮镇景真村委会</t>
  </si>
  <si>
    <t>勐遮镇曼根村委会</t>
  </si>
  <si>
    <t>勐遮镇曼恩村委会</t>
  </si>
  <si>
    <t>勐遮镇南楞村委会</t>
  </si>
  <si>
    <t>勐遮镇勐遮村委会</t>
  </si>
  <si>
    <t>三、其他</t>
  </si>
  <si>
    <t>产业发展项目</t>
  </si>
  <si>
    <t>全县卫生室建设预备费</t>
  </si>
  <si>
    <t>2017年撤并建制村项目：勐遮镇曼根至曼令村公路改扩建和勐宋勐吕村（勐宋曼吕村）至勐阿贺建村公路改扩建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</si>
</sst>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00_ "/>
    <numFmt numFmtId="179" formatCode="#,##0.00_);[Red]\(#,##0.00\)"/>
  </numFmts>
  <fonts count="77">
    <font>
      <sz val="12"/>
      <name val="宋体"/>
      <family val="0"/>
    </font>
    <font>
      <sz val="12"/>
      <color indexed="8"/>
      <name val="宋体"/>
      <family val="0"/>
    </font>
    <font>
      <sz val="10"/>
      <color indexed="8"/>
      <name val="宋体"/>
      <family val="0"/>
    </font>
    <font>
      <b/>
      <sz val="12"/>
      <color indexed="8"/>
      <name val="宋体"/>
      <family val="0"/>
    </font>
    <font>
      <b/>
      <sz val="10"/>
      <color indexed="8"/>
      <name val="宋体"/>
      <family val="0"/>
    </font>
    <font>
      <sz val="9"/>
      <color indexed="8"/>
      <name val="宋体"/>
      <family val="0"/>
    </font>
    <font>
      <sz val="14"/>
      <color indexed="8"/>
      <name val="黑体"/>
      <family val="3"/>
    </font>
    <font>
      <b/>
      <sz val="20"/>
      <color indexed="8"/>
      <name val="方正小标宋简体"/>
      <family val="0"/>
    </font>
    <font>
      <b/>
      <u val="single"/>
      <sz val="20"/>
      <color indexed="8"/>
      <name val="方正小标宋简体"/>
      <family val="0"/>
    </font>
    <font>
      <b/>
      <sz val="9"/>
      <color indexed="8"/>
      <name val="宋体"/>
      <family val="0"/>
    </font>
    <font>
      <b/>
      <sz val="10"/>
      <color indexed="8"/>
      <name val="Courier New"/>
      <family val="3"/>
    </font>
    <font>
      <sz val="9"/>
      <color indexed="8"/>
      <name val="黑体"/>
      <family val="3"/>
    </font>
    <font>
      <b/>
      <sz val="20"/>
      <color indexed="8"/>
      <name val="华文中宋"/>
      <family val="0"/>
    </font>
    <font>
      <b/>
      <sz val="11"/>
      <color indexed="8"/>
      <name val="宋体"/>
      <family val="0"/>
    </font>
    <font>
      <sz val="16"/>
      <color indexed="8"/>
      <name val="黑体"/>
      <family val="3"/>
    </font>
    <font>
      <sz val="10"/>
      <color indexed="8"/>
      <name val="黑体"/>
      <family val="3"/>
    </font>
    <font>
      <sz val="10"/>
      <color indexed="8"/>
      <name val="Times New Roman"/>
      <family val="1"/>
    </font>
    <font>
      <sz val="11"/>
      <name val="宋体"/>
      <family val="0"/>
    </font>
    <font>
      <b/>
      <sz val="12"/>
      <name val="华文中宋"/>
      <family val="0"/>
    </font>
    <font>
      <b/>
      <sz val="12"/>
      <name val="宋体"/>
      <family val="0"/>
    </font>
    <font>
      <sz val="12"/>
      <color indexed="10"/>
      <name val="宋体"/>
      <family val="0"/>
    </font>
    <font>
      <sz val="11"/>
      <color indexed="8"/>
      <name val="宋体"/>
      <family val="0"/>
    </font>
    <font>
      <b/>
      <sz val="10"/>
      <color indexed="8"/>
      <name val="仿宋_GB2312"/>
      <family val="3"/>
    </font>
    <font>
      <sz val="10"/>
      <color indexed="8"/>
      <name val="仿宋_GB2312"/>
      <family val="3"/>
    </font>
    <font>
      <sz val="10"/>
      <color indexed="10"/>
      <name val="宋体"/>
      <family val="0"/>
    </font>
    <font>
      <sz val="10.5"/>
      <color indexed="8"/>
      <name val="宋体"/>
      <family val="0"/>
    </font>
    <font>
      <sz val="10.5"/>
      <name val="宋体"/>
      <family val="0"/>
    </font>
    <font>
      <sz val="10"/>
      <name val="宋体"/>
      <family val="0"/>
    </font>
    <font>
      <sz val="14"/>
      <name val="黑体"/>
      <family val="3"/>
    </font>
    <font>
      <b/>
      <sz val="20"/>
      <name val="方正小标宋简体"/>
      <family val="0"/>
    </font>
    <font>
      <sz val="11"/>
      <color indexed="10"/>
      <name val="宋体"/>
      <family val="0"/>
    </font>
    <font>
      <b/>
      <sz val="11"/>
      <color indexed="9"/>
      <name val="宋体"/>
      <family val="0"/>
    </font>
    <font>
      <sz val="11"/>
      <color indexed="9"/>
      <name val="宋体"/>
      <family val="0"/>
    </font>
    <font>
      <b/>
      <sz val="13"/>
      <color indexed="54"/>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Tahoma"/>
      <family val="2"/>
    </font>
    <font>
      <sz val="11"/>
      <color indexed="17"/>
      <name val="宋体"/>
      <family val="0"/>
    </font>
    <font>
      <b/>
      <sz val="11"/>
      <color indexed="53"/>
      <name val="宋体"/>
      <family val="0"/>
    </font>
    <font>
      <sz val="11"/>
      <color indexed="53"/>
      <name val="宋体"/>
      <family val="0"/>
    </font>
    <font>
      <b/>
      <u val="single"/>
      <sz val="20"/>
      <name val="方正小标宋简体"/>
      <family val="0"/>
    </font>
    <font>
      <sz val="11"/>
      <color theme="1"/>
      <name val="Calibri"/>
      <family val="0"/>
    </font>
    <font>
      <sz val="11"/>
      <color theme="1"/>
      <name val="Tahoma"/>
      <family val="2"/>
    </font>
    <font>
      <sz val="12"/>
      <color theme="1"/>
      <name val="宋体"/>
      <family val="0"/>
    </font>
    <font>
      <sz val="10"/>
      <color theme="1"/>
      <name val="宋体"/>
      <family val="0"/>
    </font>
    <font>
      <b/>
      <sz val="12"/>
      <color theme="1"/>
      <name val="宋体"/>
      <family val="0"/>
    </font>
    <font>
      <b/>
      <sz val="10"/>
      <color theme="1"/>
      <name val="宋体"/>
      <family val="0"/>
    </font>
    <font>
      <sz val="9"/>
      <color theme="1"/>
      <name val="宋体"/>
      <family val="0"/>
    </font>
    <font>
      <sz val="14"/>
      <color theme="1"/>
      <name val="黑体"/>
      <family val="3"/>
    </font>
    <font>
      <b/>
      <sz val="20"/>
      <color theme="1"/>
      <name val="方正小标宋简体"/>
      <family val="0"/>
    </font>
    <font>
      <b/>
      <u val="single"/>
      <sz val="20"/>
      <color theme="1"/>
      <name val="方正小标宋简体"/>
      <family val="0"/>
    </font>
    <font>
      <b/>
      <sz val="9"/>
      <color theme="1"/>
      <name val="宋体"/>
      <family val="0"/>
    </font>
    <font>
      <sz val="10"/>
      <color theme="1"/>
      <name val="Calibri"/>
      <family val="0"/>
    </font>
    <font>
      <sz val="9"/>
      <color theme="1"/>
      <name val="Calibri"/>
      <family val="0"/>
    </font>
    <font>
      <b/>
      <sz val="10"/>
      <color theme="1"/>
      <name val="Calibri"/>
      <family val="0"/>
    </font>
    <font>
      <b/>
      <sz val="10"/>
      <color theme="1"/>
      <name val="Calibri Light"/>
      <family val="0"/>
    </font>
    <font>
      <b/>
      <sz val="10"/>
      <color theme="1"/>
      <name val="Courier New"/>
      <family val="3"/>
    </font>
    <font>
      <b/>
      <sz val="9"/>
      <color theme="1"/>
      <name val="Calibri"/>
      <family val="0"/>
    </font>
    <font>
      <sz val="9"/>
      <color theme="1"/>
      <name val="黑体"/>
      <family val="3"/>
    </font>
    <font>
      <sz val="9"/>
      <color theme="1"/>
      <name val="Calibri Light"/>
      <family val="0"/>
    </font>
    <font>
      <b/>
      <sz val="20"/>
      <color theme="1"/>
      <name val="华文中宋"/>
      <family val="0"/>
    </font>
    <font>
      <b/>
      <sz val="11"/>
      <color theme="1"/>
      <name val="宋体"/>
      <family val="0"/>
    </font>
    <font>
      <sz val="16"/>
      <color theme="1"/>
      <name val="黑体"/>
      <family val="3"/>
    </font>
    <font>
      <sz val="10"/>
      <color theme="1"/>
      <name val="黑体"/>
      <family val="3"/>
    </font>
    <font>
      <sz val="10"/>
      <color theme="1"/>
      <name val="Calibri Light"/>
      <family val="0"/>
    </font>
    <font>
      <sz val="10"/>
      <color theme="1"/>
      <name val="Times New Roman"/>
      <family val="1"/>
    </font>
    <font>
      <sz val="12"/>
      <color rgb="FFFF0000"/>
      <name val="宋体"/>
      <family val="0"/>
    </font>
    <font>
      <sz val="12"/>
      <color rgb="FF000000"/>
      <name val="宋体"/>
      <family val="0"/>
    </font>
    <font>
      <sz val="10"/>
      <color rgb="FFFF0000"/>
      <name val="宋体"/>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4" tint="0.5999900102615356"/>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1" fillId="6" borderId="2" applyNumberFormat="0" applyFont="0" applyAlignment="0" applyProtection="0"/>
    <xf numFmtId="0" fontId="0" fillId="0" borderId="0">
      <alignment vertical="center"/>
      <protection/>
    </xf>
    <xf numFmtId="0" fontId="32" fillId="3" borderId="0" applyNumberFormat="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9" fillId="0" borderId="3" applyNumberFormat="0" applyFill="0" applyAlignment="0" applyProtection="0"/>
    <xf numFmtId="0" fontId="33" fillId="0" borderId="3" applyNumberFormat="0" applyFill="0" applyAlignment="0" applyProtection="0"/>
    <xf numFmtId="0" fontId="32" fillId="7" borderId="0" applyNumberFormat="0" applyBorder="0" applyAlignment="0" applyProtection="0"/>
    <xf numFmtId="0" fontId="36" fillId="0" borderId="4" applyNumberFormat="0" applyFill="0" applyAlignment="0" applyProtection="0"/>
    <xf numFmtId="0" fontId="32" fillId="3" borderId="0" applyNumberFormat="0" applyBorder="0" applyAlignment="0" applyProtection="0"/>
    <xf numFmtId="0" fontId="38" fillId="2" borderId="5" applyNumberFormat="0" applyAlignment="0" applyProtection="0"/>
    <xf numFmtId="0" fontId="46" fillId="2" borderId="1" applyNumberFormat="0" applyAlignment="0" applyProtection="0"/>
    <xf numFmtId="0" fontId="31" fillId="8" borderId="6" applyNumberFormat="0" applyAlignment="0" applyProtection="0"/>
    <xf numFmtId="0" fontId="21" fillId="9" borderId="0" applyNumberFormat="0" applyBorder="0" applyAlignment="0" applyProtection="0"/>
    <xf numFmtId="0" fontId="32" fillId="10" borderId="0" applyNumberFormat="0" applyBorder="0" applyAlignment="0" applyProtection="0"/>
    <xf numFmtId="0" fontId="47" fillId="0" borderId="7" applyNumberFormat="0" applyFill="0" applyAlignment="0" applyProtection="0"/>
    <xf numFmtId="0" fontId="13" fillId="0" borderId="8" applyNumberFormat="0" applyFill="0" applyAlignment="0" applyProtection="0"/>
    <xf numFmtId="0" fontId="0" fillId="0" borderId="0">
      <alignment vertical="center"/>
      <protection/>
    </xf>
    <xf numFmtId="0" fontId="0" fillId="0" borderId="0">
      <alignment vertical="center"/>
      <protection/>
    </xf>
    <xf numFmtId="0" fontId="45" fillId="9" borderId="0" applyNumberFormat="0" applyBorder="0" applyAlignment="0" applyProtection="0"/>
    <xf numFmtId="0" fontId="21" fillId="0" borderId="0">
      <alignment/>
      <protection/>
    </xf>
    <xf numFmtId="0" fontId="42" fillId="11" borderId="0" applyNumberFormat="0" applyBorder="0" applyAlignment="0" applyProtection="0"/>
    <xf numFmtId="0" fontId="0" fillId="0" borderId="0">
      <alignment vertical="center"/>
      <protection/>
    </xf>
    <xf numFmtId="0" fontId="21" fillId="12" borderId="0" applyNumberFormat="0" applyBorder="0" applyAlignment="0" applyProtection="0"/>
    <xf numFmtId="0" fontId="32"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32" fillId="8" borderId="0" applyNumberFormat="0" applyBorder="0" applyAlignment="0" applyProtection="0"/>
    <xf numFmtId="0" fontId="21" fillId="0" borderId="0">
      <alignment vertical="center"/>
      <protection/>
    </xf>
    <xf numFmtId="0" fontId="32" fillId="15" borderId="0" applyNumberFormat="0" applyBorder="0" applyAlignment="0" applyProtection="0"/>
    <xf numFmtId="0" fontId="0" fillId="0" borderId="0">
      <alignment vertical="center"/>
      <protection/>
    </xf>
    <xf numFmtId="0" fontId="0" fillId="0" borderId="0">
      <alignment vertical="center"/>
      <protection/>
    </xf>
    <xf numFmtId="0" fontId="21" fillId="6" borderId="0" applyNumberFormat="0" applyBorder="0" applyAlignment="0" applyProtection="0"/>
    <xf numFmtId="0" fontId="21" fillId="11" borderId="0" applyNumberFormat="0" applyBorder="0" applyAlignment="0" applyProtection="0"/>
    <xf numFmtId="0" fontId="32" fillId="16" borderId="0" applyNumberFormat="0" applyBorder="0" applyAlignment="0" applyProtection="0"/>
    <xf numFmtId="0" fontId="0" fillId="0" borderId="0">
      <alignment vertical="center"/>
      <protection/>
    </xf>
    <xf numFmtId="0" fontId="21"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49" fillId="0" borderId="0">
      <alignment/>
      <protection/>
    </xf>
    <xf numFmtId="0" fontId="21" fillId="4" borderId="0" applyNumberFormat="0" applyBorder="0" applyAlignment="0" applyProtection="0"/>
    <xf numFmtId="0" fontId="3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protection/>
    </xf>
    <xf numFmtId="0" fontId="0" fillId="0" borderId="0">
      <alignment vertical="center"/>
      <protection/>
    </xf>
    <xf numFmtId="0" fontId="50" fillId="0" borderId="0">
      <alignment vertical="center"/>
      <protection/>
    </xf>
    <xf numFmtId="0" fontId="0" fillId="0" borderId="0">
      <alignment vertical="center"/>
      <protection/>
    </xf>
    <xf numFmtId="0" fontId="49" fillId="0" borderId="0">
      <alignment/>
      <protection/>
    </xf>
    <xf numFmtId="0" fontId="0" fillId="0" borderId="0">
      <alignment vertical="center"/>
      <protection/>
    </xf>
    <xf numFmtId="0" fontId="0" fillId="0" borderId="0">
      <alignment vertical="center"/>
      <protection/>
    </xf>
    <xf numFmtId="0" fontId="21" fillId="0" borderId="0">
      <alignment vertical="center"/>
      <protection/>
    </xf>
  </cellStyleXfs>
  <cellXfs count="189">
    <xf numFmtId="0" fontId="0" fillId="0" borderId="0" xfId="0" applyAlignment="1">
      <alignment vertical="center"/>
    </xf>
    <xf numFmtId="0" fontId="51" fillId="0" borderId="0" xfId="33" applyFont="1" applyFill="1" applyBorder="1" applyAlignment="1">
      <alignment horizontal="center" vertical="center"/>
      <protection/>
    </xf>
    <xf numFmtId="0" fontId="52" fillId="0" borderId="0" xfId="33" applyFont="1" applyFill="1" applyBorder="1" applyAlignment="1">
      <alignment horizontal="center" vertical="center"/>
      <protection/>
    </xf>
    <xf numFmtId="0" fontId="53" fillId="0" borderId="9" xfId="33" applyFont="1" applyFill="1" applyBorder="1" applyAlignment="1">
      <alignment horizontal="center" vertical="center"/>
      <protection/>
    </xf>
    <xf numFmtId="0" fontId="53" fillId="0" borderId="0" xfId="33" applyFont="1" applyFill="1" applyAlignment="1">
      <alignment horizontal="center" vertical="center"/>
      <protection/>
    </xf>
    <xf numFmtId="0" fontId="51" fillId="0" borderId="0" xfId="33" applyNumberFormat="1" applyFont="1" applyFill="1" applyAlignment="1">
      <alignment horizontal="center" vertical="center"/>
      <protection/>
    </xf>
    <xf numFmtId="0" fontId="52" fillId="0" borderId="0" xfId="33" applyFont="1" applyFill="1">
      <alignment vertical="center"/>
      <protection/>
    </xf>
    <xf numFmtId="0" fontId="52" fillId="0" borderId="0" xfId="33" applyFont="1" applyFill="1" applyAlignment="1">
      <alignment horizontal="center" vertical="center"/>
      <protection/>
    </xf>
    <xf numFmtId="0" fontId="51" fillId="0" borderId="0" xfId="33" applyFont="1" applyFill="1">
      <alignment vertical="center"/>
      <protection/>
    </xf>
    <xf numFmtId="0" fontId="53" fillId="0" borderId="0" xfId="33" applyFont="1" applyFill="1">
      <alignment vertical="center"/>
      <protection/>
    </xf>
    <xf numFmtId="0" fontId="54" fillId="0" borderId="0" xfId="33" applyFont="1" applyFill="1">
      <alignment vertical="center"/>
      <protection/>
    </xf>
    <xf numFmtId="0" fontId="52" fillId="0" borderId="0" xfId="33" applyNumberFormat="1" applyFont="1" applyFill="1">
      <alignment vertical="center"/>
      <protection/>
    </xf>
    <xf numFmtId="0" fontId="53" fillId="0" borderId="0" xfId="33" applyNumberFormat="1" applyFont="1" applyFill="1" applyAlignment="1">
      <alignment horizontal="center" vertical="center"/>
      <protection/>
    </xf>
    <xf numFmtId="0" fontId="54" fillId="0" borderId="0" xfId="33" applyFont="1" applyFill="1" applyAlignment="1">
      <alignment horizontal="center" vertical="center"/>
      <protection/>
    </xf>
    <xf numFmtId="0" fontId="55" fillId="0" borderId="0" xfId="33" applyFont="1" applyFill="1">
      <alignment vertical="center"/>
      <protection/>
    </xf>
    <xf numFmtId="0" fontId="51" fillId="0" borderId="0" xfId="0" applyFont="1" applyAlignment="1">
      <alignment vertical="center"/>
    </xf>
    <xf numFmtId="0" fontId="51" fillId="0" borderId="10" xfId="33" applyFont="1" applyFill="1" applyBorder="1" applyAlignment="1">
      <alignment horizontal="center" vertical="center"/>
      <protection/>
    </xf>
    <xf numFmtId="0" fontId="51" fillId="0" borderId="0" xfId="33" applyFont="1" applyFill="1" applyAlignment="1">
      <alignment horizontal="center" vertical="center"/>
      <protection/>
    </xf>
    <xf numFmtId="0" fontId="56" fillId="0" borderId="0" xfId="33" applyFont="1" applyFill="1" applyBorder="1" applyAlignment="1">
      <alignment horizontal="left" vertical="center"/>
      <protection/>
    </xf>
    <xf numFmtId="0" fontId="57" fillId="0" borderId="0" xfId="33" applyFont="1" applyFill="1" applyBorder="1" applyAlignment="1">
      <alignment horizontal="center" vertical="center" wrapText="1"/>
      <protection/>
    </xf>
    <xf numFmtId="0" fontId="58" fillId="0" borderId="0" xfId="33" applyFont="1" applyFill="1" applyBorder="1" applyAlignment="1">
      <alignment horizontal="center" vertical="center"/>
      <protection/>
    </xf>
    <xf numFmtId="0" fontId="52" fillId="0" borderId="11" xfId="33" applyFont="1" applyFill="1" applyBorder="1" applyAlignment="1">
      <alignment horizontal="left" vertical="center"/>
      <protection/>
    </xf>
    <xf numFmtId="0" fontId="59" fillId="0" borderId="10" xfId="33" applyFont="1" applyFill="1" applyBorder="1" applyAlignment="1">
      <alignment horizontal="center" vertical="center" wrapText="1"/>
      <protection/>
    </xf>
    <xf numFmtId="0" fontId="59" fillId="0" borderId="12" xfId="33" applyFont="1" applyFill="1" applyBorder="1" applyAlignment="1">
      <alignment horizontal="center" vertical="center" wrapText="1"/>
      <protection/>
    </xf>
    <xf numFmtId="0" fontId="59" fillId="0" borderId="13" xfId="33" applyFont="1" applyFill="1" applyBorder="1" applyAlignment="1">
      <alignment horizontal="center" vertical="center" wrapText="1"/>
      <protection/>
    </xf>
    <xf numFmtId="0" fontId="54" fillId="0" borderId="10" xfId="33" applyFont="1" applyFill="1" applyBorder="1" applyAlignment="1">
      <alignment horizontal="center" vertical="center" wrapText="1"/>
      <protection/>
    </xf>
    <xf numFmtId="0" fontId="54" fillId="0" borderId="10" xfId="33" applyFont="1" applyFill="1" applyBorder="1" applyAlignment="1">
      <alignment horizontal="center" vertical="center"/>
      <protection/>
    </xf>
    <xf numFmtId="0" fontId="59" fillId="0" borderId="14" xfId="33" applyFont="1" applyFill="1" applyBorder="1" applyAlignment="1">
      <alignment horizontal="center" vertical="center" wrapText="1"/>
      <protection/>
    </xf>
    <xf numFmtId="0" fontId="54" fillId="0" borderId="10" xfId="33" applyFont="1" applyFill="1" applyBorder="1" applyAlignment="1">
      <alignment vertical="center" wrapText="1"/>
      <protection/>
    </xf>
    <xf numFmtId="0" fontId="55" fillId="0" borderId="10" xfId="33" applyNumberFormat="1" applyFont="1" applyFill="1" applyBorder="1" applyAlignment="1">
      <alignment horizontal="center" vertical="center" wrapText="1"/>
      <protection/>
    </xf>
    <xf numFmtId="0" fontId="59" fillId="0" borderId="10" xfId="33" applyNumberFormat="1" applyFont="1" applyFill="1" applyBorder="1" applyAlignment="1">
      <alignment horizontal="center" vertical="center" wrapText="1"/>
      <protection/>
    </xf>
    <xf numFmtId="0" fontId="55" fillId="19" borderId="10" xfId="33" applyNumberFormat="1" applyFont="1" applyFill="1" applyBorder="1" applyAlignment="1">
      <alignment horizontal="center" vertical="center" wrapText="1"/>
      <protection/>
    </xf>
    <xf numFmtId="0" fontId="60" fillId="0" borderId="10" xfId="33" applyNumberFormat="1" applyFont="1" applyFill="1" applyBorder="1" applyAlignment="1">
      <alignment horizontal="left" vertical="center" wrapText="1" indent="1"/>
      <protection/>
    </xf>
    <xf numFmtId="0" fontId="55" fillId="0" borderId="10" xfId="33" applyFont="1" applyFill="1" applyBorder="1" applyAlignment="1">
      <alignment horizontal="center" vertical="center" wrapText="1"/>
      <protection/>
    </xf>
    <xf numFmtId="0" fontId="61" fillId="0" borderId="10" xfId="33" applyFont="1" applyFill="1" applyBorder="1" applyAlignment="1">
      <alignment horizontal="center" vertical="center" wrapText="1"/>
      <protection/>
    </xf>
    <xf numFmtId="0" fontId="61" fillId="0" borderId="10" xfId="33" applyFont="1" applyFill="1" applyBorder="1" applyAlignment="1">
      <alignment horizontal="center" vertical="center"/>
      <protection/>
    </xf>
    <xf numFmtId="0" fontId="55" fillId="0" borderId="10" xfId="33" applyFont="1" applyFill="1" applyBorder="1" applyAlignment="1">
      <alignment horizontal="center" vertical="center"/>
      <protection/>
    </xf>
    <xf numFmtId="0" fontId="52" fillId="0" borderId="10" xfId="33" applyNumberFormat="1" applyFont="1" applyFill="1" applyBorder="1" applyAlignment="1">
      <alignment horizontal="left" vertical="center" wrapText="1" indent="1"/>
      <protection/>
    </xf>
    <xf numFmtId="0" fontId="61" fillId="0" borderId="10" xfId="33" applyNumberFormat="1" applyFont="1" applyFill="1" applyBorder="1" applyAlignment="1">
      <alignment horizontal="center" vertical="center" wrapText="1"/>
      <protection/>
    </xf>
    <xf numFmtId="0" fontId="55" fillId="0" borderId="10" xfId="33" applyFont="1" applyFill="1" applyBorder="1" applyAlignment="1">
      <alignment horizontal="center" vertical="center"/>
      <protection/>
    </xf>
    <xf numFmtId="0" fontId="54" fillId="0" borderId="10" xfId="33" applyNumberFormat="1" applyFont="1" applyFill="1" applyBorder="1" applyAlignment="1">
      <alignment horizontal="left" vertical="center" wrapText="1" indent="1"/>
      <protection/>
    </xf>
    <xf numFmtId="0" fontId="53" fillId="0" borderId="10" xfId="33" applyFont="1" applyFill="1" applyBorder="1" applyAlignment="1">
      <alignment horizontal="center" vertical="center"/>
      <protection/>
    </xf>
    <xf numFmtId="0" fontId="62" fillId="0" borderId="10" xfId="33" applyFont="1" applyFill="1" applyBorder="1" applyAlignment="1">
      <alignment horizontal="center" vertical="center"/>
      <protection/>
    </xf>
    <xf numFmtId="0" fontId="63" fillId="0" borderId="12" xfId="33" applyNumberFormat="1" applyFont="1" applyFill="1" applyBorder="1" applyAlignment="1">
      <alignment horizontal="left" vertical="center" wrapText="1" indent="1"/>
      <protection/>
    </xf>
    <xf numFmtId="0" fontId="52" fillId="0" borderId="10" xfId="33" applyFont="1" applyFill="1" applyBorder="1" applyAlignment="1">
      <alignment horizontal="center" vertical="center" wrapText="1"/>
      <protection/>
    </xf>
    <xf numFmtId="0" fontId="60" fillId="0" borderId="10" xfId="33" applyNumberFormat="1" applyFont="1" applyFill="1" applyBorder="1" applyAlignment="1">
      <alignment horizontal="center" vertical="center" wrapText="1"/>
      <protection/>
    </xf>
    <xf numFmtId="0" fontId="60" fillId="0" borderId="10" xfId="33" applyFont="1" applyFill="1" applyBorder="1" applyAlignment="1">
      <alignment horizontal="center" vertical="center"/>
      <protection/>
    </xf>
    <xf numFmtId="0" fontId="51" fillId="0" borderId="0" xfId="33" applyNumberFormat="1" applyFont="1" applyFill="1" applyBorder="1" applyAlignment="1">
      <alignment horizontal="center" vertical="center"/>
      <protection/>
    </xf>
    <xf numFmtId="0" fontId="58" fillId="0" borderId="0" xfId="33" applyNumberFormat="1" applyFont="1" applyFill="1" applyBorder="1" applyAlignment="1">
      <alignment horizontal="center" vertical="center"/>
      <protection/>
    </xf>
    <xf numFmtId="0" fontId="52" fillId="0" borderId="0" xfId="33" applyNumberFormat="1" applyFont="1" applyFill="1" applyBorder="1" applyAlignment="1">
      <alignment horizontal="center" vertical="center"/>
      <protection/>
    </xf>
    <xf numFmtId="0" fontId="59" fillId="0" borderId="15" xfId="33" applyFont="1" applyFill="1" applyBorder="1" applyAlignment="1">
      <alignment horizontal="center" vertical="center" wrapText="1"/>
      <protection/>
    </xf>
    <xf numFmtId="0" fontId="59" fillId="0" borderId="16" xfId="33" applyFont="1" applyFill="1" applyBorder="1" applyAlignment="1">
      <alignment horizontal="center" vertical="center" wrapText="1"/>
      <protection/>
    </xf>
    <xf numFmtId="0" fontId="52" fillId="0" borderId="10" xfId="33" applyFont="1" applyFill="1" applyBorder="1" applyAlignment="1">
      <alignment horizontal="center" vertical="center"/>
      <protection/>
    </xf>
    <xf numFmtId="0" fontId="61" fillId="0" borderId="10" xfId="33" applyNumberFormat="1" applyFont="1" applyFill="1" applyBorder="1" applyAlignment="1">
      <alignment horizontal="center" vertical="center"/>
      <protection/>
    </xf>
    <xf numFmtId="0" fontId="59" fillId="0" borderId="17" xfId="33" applyFont="1" applyFill="1" applyBorder="1" applyAlignment="1">
      <alignment horizontal="center" vertical="center" wrapText="1"/>
      <protection/>
    </xf>
    <xf numFmtId="0" fontId="59" fillId="0" borderId="18" xfId="33" applyFont="1" applyFill="1" applyBorder="1" applyAlignment="1">
      <alignment horizontal="center" vertical="center" wrapText="1"/>
      <protection/>
    </xf>
    <xf numFmtId="0" fontId="52" fillId="0" borderId="10" xfId="33" applyFont="1" applyFill="1" applyBorder="1">
      <alignment vertical="center"/>
      <protection/>
    </xf>
    <xf numFmtId="0" fontId="60" fillId="0" borderId="10" xfId="33" applyFont="1" applyFill="1" applyBorder="1" applyAlignment="1">
      <alignment horizontal="center" vertical="center" wrapText="1"/>
      <protection/>
    </xf>
    <xf numFmtId="0" fontId="52" fillId="0" borderId="10" xfId="33" applyFont="1" applyFill="1" applyBorder="1" applyAlignment="1">
      <alignment vertical="center"/>
      <protection/>
    </xf>
    <xf numFmtId="0" fontId="53" fillId="0" borderId="0" xfId="33" applyFont="1" applyFill="1" applyBorder="1" applyAlignment="1">
      <alignment horizontal="center" vertical="center"/>
      <protection/>
    </xf>
    <xf numFmtId="0" fontId="59" fillId="0" borderId="9" xfId="33" applyFont="1" applyFill="1" applyBorder="1" applyAlignment="1">
      <alignment horizontal="center" vertical="center" wrapText="1"/>
      <protection/>
    </xf>
    <xf numFmtId="0" fontId="59" fillId="0" borderId="19" xfId="33" applyFont="1" applyFill="1" applyBorder="1" applyAlignment="1">
      <alignment horizontal="center" vertical="center" wrapText="1"/>
      <protection/>
    </xf>
    <xf numFmtId="0" fontId="63" fillId="0" borderId="10" xfId="33" applyNumberFormat="1" applyFont="1" applyFill="1" applyBorder="1" applyAlignment="1">
      <alignment horizontal="left" vertical="center" wrapText="1" indent="1"/>
      <protection/>
    </xf>
    <xf numFmtId="0" fontId="59" fillId="0" borderId="10" xfId="33" applyNumberFormat="1" applyFont="1" applyFill="1" applyBorder="1" applyAlignment="1">
      <alignment horizontal="left" vertical="center" wrapText="1" indent="1"/>
      <protection/>
    </xf>
    <xf numFmtId="0" fontId="52" fillId="0" borderId="20" xfId="33" applyNumberFormat="1" applyFont="1" applyFill="1" applyBorder="1" applyAlignment="1">
      <alignment horizontal="left" vertical="center" indent="1"/>
      <protection/>
    </xf>
    <xf numFmtId="0" fontId="55" fillId="0" borderId="20" xfId="33" applyFont="1" applyFill="1" applyBorder="1" applyAlignment="1">
      <alignment horizontal="center" vertical="center"/>
      <protection/>
    </xf>
    <xf numFmtId="0" fontId="54" fillId="0" borderId="10" xfId="33" applyFont="1" applyFill="1" applyBorder="1">
      <alignment vertical="center"/>
      <protection/>
    </xf>
    <xf numFmtId="0" fontId="53" fillId="0" borderId="0" xfId="33" applyNumberFormat="1" applyFont="1" applyFill="1" applyBorder="1" applyAlignment="1">
      <alignment horizontal="center" vertical="center"/>
      <protection/>
    </xf>
    <xf numFmtId="0" fontId="52" fillId="0" borderId="10" xfId="33" applyNumberFormat="1" applyFont="1" applyFill="1" applyBorder="1" applyAlignment="1">
      <alignment horizontal="left" vertical="center" indent="1"/>
      <protection/>
    </xf>
    <xf numFmtId="0" fontId="52" fillId="0" borderId="21" xfId="33" applyNumberFormat="1" applyFont="1" applyFill="1" applyBorder="1" applyAlignment="1">
      <alignment horizontal="left" vertical="center" indent="1"/>
      <protection/>
    </xf>
    <xf numFmtId="0" fontId="55" fillId="0" borderId="21" xfId="33" applyFont="1" applyFill="1" applyBorder="1" applyAlignment="1">
      <alignment horizontal="center" vertical="center"/>
      <protection/>
    </xf>
    <xf numFmtId="0" fontId="54" fillId="0" borderId="20" xfId="33" applyNumberFormat="1" applyFont="1" applyFill="1" applyBorder="1" applyAlignment="1">
      <alignment horizontal="left" vertical="center" indent="1"/>
      <protection/>
    </xf>
    <xf numFmtId="0" fontId="59" fillId="0" borderId="10" xfId="33" applyFont="1" applyFill="1" applyBorder="1" applyAlignment="1">
      <alignment horizontal="center" vertical="center"/>
      <protection/>
    </xf>
    <xf numFmtId="0" fontId="64" fillId="0" borderId="20" xfId="33" applyFont="1" applyFill="1" applyBorder="1" applyAlignment="1">
      <alignment horizontal="center" vertical="center"/>
      <protection/>
    </xf>
    <xf numFmtId="0" fontId="55" fillId="0" borderId="10" xfId="33" applyNumberFormat="1" applyFont="1" applyFill="1" applyBorder="1" applyAlignment="1">
      <alignment horizontal="left" vertical="center" wrapText="1" indent="1"/>
      <protection/>
    </xf>
    <xf numFmtId="0" fontId="55" fillId="0" borderId="10" xfId="33" applyFont="1" applyFill="1" applyBorder="1" applyAlignment="1">
      <alignment horizontal="center" vertical="center"/>
      <protection/>
    </xf>
    <xf numFmtId="0" fontId="61" fillId="0" borderId="10" xfId="33" applyNumberFormat="1" applyFont="1" applyFill="1" applyBorder="1" applyAlignment="1">
      <alignment horizontal="left" vertical="center" indent="1"/>
      <protection/>
    </xf>
    <xf numFmtId="0" fontId="65" fillId="0" borderId="10" xfId="33" applyFont="1" applyFill="1" applyBorder="1" applyAlignment="1">
      <alignment horizontal="center" vertical="center"/>
      <protection/>
    </xf>
    <xf numFmtId="0" fontId="62" fillId="0" borderId="10" xfId="33" applyNumberFormat="1"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0" fontId="62" fillId="0" borderId="10" xfId="33" applyNumberFormat="1" applyFont="1" applyFill="1" applyBorder="1" applyAlignment="1">
      <alignment horizontal="left" vertical="center" wrapText="1" indent="1"/>
      <protection/>
    </xf>
    <xf numFmtId="0" fontId="62" fillId="0" borderId="10" xfId="33" applyFont="1" applyFill="1" applyBorder="1" applyAlignment="1">
      <alignment horizontal="center" vertical="center" wrapText="1"/>
      <protection/>
    </xf>
    <xf numFmtId="0" fontId="52" fillId="19" borderId="10" xfId="33" applyFont="1" applyFill="1" applyBorder="1" applyAlignment="1">
      <alignment horizontal="center" vertical="center" wrapText="1"/>
      <protection/>
    </xf>
    <xf numFmtId="0" fontId="52" fillId="19" borderId="10" xfId="33" applyFont="1" applyFill="1" applyBorder="1" applyAlignment="1">
      <alignment horizontal="center" vertical="center"/>
      <protection/>
    </xf>
    <xf numFmtId="0" fontId="54" fillId="0" borderId="0" xfId="33" applyFont="1" applyFill="1" applyBorder="1" applyAlignment="1">
      <alignment horizontal="center" vertical="center"/>
      <protection/>
    </xf>
    <xf numFmtId="0" fontId="61" fillId="0" borderId="10" xfId="33" applyNumberFormat="1" applyFont="1" applyFill="1" applyBorder="1" applyAlignment="1">
      <alignment horizontal="left" vertical="center" wrapText="1" indent="1"/>
      <protection/>
    </xf>
    <xf numFmtId="0" fontId="66" fillId="0" borderId="10" xfId="33" applyFont="1" applyFill="1" applyBorder="1" applyAlignment="1">
      <alignment horizontal="center" vertical="center"/>
      <protection/>
    </xf>
    <xf numFmtId="0" fontId="67" fillId="0" borderId="10" xfId="33" applyNumberFormat="1" applyFont="1" applyFill="1" applyBorder="1" applyAlignment="1">
      <alignment horizontal="left" vertical="center" wrapText="1" indent="1"/>
      <protection/>
    </xf>
    <xf numFmtId="176" fontId="55" fillId="0" borderId="10" xfId="33" applyNumberFormat="1" applyFont="1" applyFill="1" applyBorder="1" applyAlignment="1">
      <alignment horizontal="center" vertical="center" wrapText="1"/>
      <protection/>
    </xf>
    <xf numFmtId="0" fontId="67" fillId="0" borderId="12" xfId="33" applyNumberFormat="1" applyFont="1" applyFill="1" applyBorder="1" applyAlignment="1">
      <alignment horizontal="left" vertical="center" wrapText="1" indent="1"/>
      <protection/>
    </xf>
    <xf numFmtId="0" fontId="55" fillId="0" borderId="10" xfId="33" applyFont="1" applyFill="1" applyBorder="1">
      <alignment vertical="center"/>
      <protection/>
    </xf>
    <xf numFmtId="0" fontId="51" fillId="0" borderId="0" xfId="33" applyFont="1" applyFill="1">
      <alignment vertical="center"/>
      <protection/>
    </xf>
    <xf numFmtId="0" fontId="68" fillId="0" borderId="0" xfId="33" applyFont="1" applyFill="1">
      <alignment vertical="center"/>
      <protection/>
    </xf>
    <xf numFmtId="0" fontId="54" fillId="0" borderId="0" xfId="33" applyNumberFormat="1" applyFont="1" applyFill="1" applyBorder="1" applyAlignment="1">
      <alignment horizontal="center" vertical="center"/>
      <protection/>
    </xf>
    <xf numFmtId="0" fontId="69" fillId="0" borderId="0" xfId="33" applyFont="1" applyFill="1">
      <alignment vertical="center"/>
      <protection/>
    </xf>
    <xf numFmtId="0" fontId="70" fillId="0" borderId="0" xfId="33" applyFont="1" applyFill="1">
      <alignment vertical="center"/>
      <protection/>
    </xf>
    <xf numFmtId="0" fontId="57" fillId="0" borderId="0" xfId="33" applyFont="1" applyFill="1" applyAlignment="1">
      <alignment horizontal="center" vertical="center" wrapText="1"/>
      <protection/>
    </xf>
    <xf numFmtId="0" fontId="57" fillId="0" borderId="0" xfId="33" applyFont="1" applyFill="1" applyAlignment="1">
      <alignment horizontal="center" vertical="center"/>
      <protection/>
    </xf>
    <xf numFmtId="0" fontId="52" fillId="0" borderId="11" xfId="33" applyFont="1" applyFill="1" applyBorder="1" applyAlignment="1">
      <alignment vertical="center"/>
      <protection/>
    </xf>
    <xf numFmtId="0" fontId="54" fillId="0" borderId="12" xfId="33" applyFont="1" applyFill="1" applyBorder="1" applyAlignment="1">
      <alignment horizontal="center" vertical="center" wrapText="1"/>
      <protection/>
    </xf>
    <xf numFmtId="0" fontId="54" fillId="0" borderId="15" xfId="33" applyFont="1" applyFill="1" applyBorder="1" applyAlignment="1">
      <alignment horizontal="center" vertical="center" wrapText="1"/>
      <protection/>
    </xf>
    <xf numFmtId="0" fontId="54" fillId="0" borderId="14" xfId="33" applyFont="1" applyFill="1" applyBorder="1" applyAlignment="1">
      <alignment horizontal="center" vertical="center" wrapText="1"/>
      <protection/>
    </xf>
    <xf numFmtId="0" fontId="52" fillId="0" borderId="10" xfId="33" applyFont="1" applyFill="1" applyBorder="1" applyAlignment="1">
      <alignment horizontal="justify" vertical="center" wrapText="1"/>
      <protection/>
    </xf>
    <xf numFmtId="0" fontId="54" fillId="0" borderId="10" xfId="33" applyNumberFormat="1" applyFont="1" applyFill="1" applyBorder="1" applyAlignment="1">
      <alignment horizontal="center" vertical="center" wrapText="1"/>
      <protection/>
    </xf>
    <xf numFmtId="0" fontId="54" fillId="0" borderId="10" xfId="33" applyFont="1" applyFill="1" applyBorder="1" applyAlignment="1">
      <alignment horizontal="justify" vertical="center" wrapText="1"/>
      <protection/>
    </xf>
    <xf numFmtId="0" fontId="52" fillId="0" borderId="10" xfId="33" applyFont="1" applyFill="1" applyBorder="1" applyAlignment="1">
      <alignment horizontal="center" vertical="center"/>
      <protection/>
    </xf>
    <xf numFmtId="0" fontId="52" fillId="0" borderId="0" xfId="33" applyFont="1" applyFill="1" applyAlignment="1">
      <alignment horizontal="center" vertical="center"/>
      <protection/>
    </xf>
    <xf numFmtId="0" fontId="55" fillId="0" borderId="10" xfId="33" applyFont="1" applyFill="1" applyBorder="1" applyAlignment="1">
      <alignment horizontal="left" vertical="center" wrapText="1"/>
      <protection/>
    </xf>
    <xf numFmtId="0" fontId="52" fillId="0" borderId="10" xfId="33" applyNumberFormat="1" applyFont="1" applyFill="1" applyBorder="1" applyAlignment="1">
      <alignment horizontal="left" vertical="center" wrapText="1" indent="2"/>
      <protection/>
    </xf>
    <xf numFmtId="0" fontId="61"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2" fillId="0" borderId="10" xfId="33" applyNumberFormat="1" applyFont="1" applyFill="1" applyBorder="1" applyAlignment="1">
      <alignment horizontal="center" vertical="center" wrapText="1"/>
      <protection/>
    </xf>
    <xf numFmtId="0" fontId="52" fillId="0" borderId="0" xfId="33" applyFont="1" applyFill="1" applyAlignment="1">
      <alignment horizontal="right" vertical="center"/>
      <protection/>
    </xf>
    <xf numFmtId="0" fontId="54" fillId="0" borderId="16" xfId="33" applyFont="1" applyFill="1" applyBorder="1" applyAlignment="1">
      <alignment horizontal="center" vertical="center" wrapText="1"/>
      <protection/>
    </xf>
    <xf numFmtId="0" fontId="54" fillId="0" borderId="17" xfId="33" applyFont="1" applyFill="1" applyBorder="1" applyAlignment="1">
      <alignment vertical="center" wrapText="1"/>
      <protection/>
    </xf>
    <xf numFmtId="0" fontId="68" fillId="0" borderId="0" xfId="33" applyFont="1" applyFill="1" applyAlignment="1">
      <alignment vertical="center"/>
      <protection/>
    </xf>
    <xf numFmtId="14" fontId="52" fillId="0" borderId="0" xfId="33" applyNumberFormat="1" applyFont="1" applyFill="1" applyAlignment="1">
      <alignment horizontal="center" vertical="center"/>
      <protection/>
    </xf>
    <xf numFmtId="0" fontId="52" fillId="0" borderId="0" xfId="33" applyFont="1" applyFill="1" applyAlignment="1">
      <alignment vertical="center"/>
      <protection/>
    </xf>
    <xf numFmtId="0" fontId="54" fillId="0" borderId="17" xfId="33" applyFont="1" applyFill="1" applyBorder="1" applyAlignment="1">
      <alignment horizontal="center" vertical="center" wrapText="1"/>
      <protection/>
    </xf>
    <xf numFmtId="0" fontId="54" fillId="0" borderId="0" xfId="33" applyNumberFormat="1" applyFont="1" applyFill="1" applyBorder="1" applyAlignment="1">
      <alignment horizontal="center" vertical="center" wrapText="1"/>
      <protection/>
    </xf>
    <xf numFmtId="177" fontId="52" fillId="0" borderId="0" xfId="33" applyNumberFormat="1" applyFont="1" applyFill="1">
      <alignment vertical="center"/>
      <protection/>
    </xf>
    <xf numFmtId="178" fontId="52" fillId="0" borderId="0" xfId="33" applyNumberFormat="1" applyFont="1" applyFill="1">
      <alignment vertical="center"/>
      <protection/>
    </xf>
    <xf numFmtId="178" fontId="54" fillId="0" borderId="0" xfId="33" applyNumberFormat="1" applyFont="1" applyFill="1">
      <alignment vertical="center"/>
      <protection/>
    </xf>
    <xf numFmtId="0" fontId="54" fillId="0" borderId="0" xfId="33" applyNumberFormat="1" applyFont="1" applyFill="1">
      <alignment vertical="center"/>
      <protection/>
    </xf>
    <xf numFmtId="0" fontId="60" fillId="0" borderId="10" xfId="33" applyNumberFormat="1" applyFont="1" applyFill="1" applyBorder="1" applyAlignment="1">
      <alignment horizontal="left" vertical="center" wrapText="1" indent="2"/>
      <protection/>
    </xf>
    <xf numFmtId="177" fontId="60" fillId="0" borderId="10" xfId="33" applyNumberFormat="1" applyFont="1" applyFill="1" applyBorder="1" applyAlignment="1">
      <alignment horizontal="center" vertical="center" wrapText="1"/>
      <protection/>
    </xf>
    <xf numFmtId="177" fontId="62" fillId="0" borderId="10" xfId="33" applyNumberFormat="1" applyFont="1" applyFill="1" applyBorder="1" applyAlignment="1">
      <alignment horizontal="center" vertical="center" wrapText="1"/>
      <protection/>
    </xf>
    <xf numFmtId="0" fontId="54" fillId="0" borderId="12" xfId="33" applyFont="1" applyFill="1" applyBorder="1" applyAlignment="1">
      <alignment horizontal="justify" vertical="center" wrapText="1"/>
      <protection/>
    </xf>
    <xf numFmtId="0" fontId="71" fillId="0" borderId="10" xfId="33" applyFont="1" applyFill="1" applyBorder="1" applyAlignment="1">
      <alignment horizontal="center" vertical="center"/>
      <protection/>
    </xf>
    <xf numFmtId="176" fontId="52" fillId="0" borderId="10" xfId="33" applyNumberFormat="1" applyFont="1" applyFill="1" applyBorder="1" applyAlignment="1">
      <alignment horizontal="center" vertical="center" wrapText="1"/>
      <protection/>
    </xf>
    <xf numFmtId="176" fontId="54" fillId="0" borderId="10" xfId="33" applyNumberFormat="1" applyFont="1" applyFill="1" applyBorder="1" applyAlignment="1">
      <alignment horizontal="center" vertical="center" wrapText="1"/>
      <protection/>
    </xf>
    <xf numFmtId="0" fontId="52" fillId="0" borderId="10" xfId="0" applyNumberFormat="1" applyFont="1" applyFill="1" applyBorder="1" applyAlignment="1">
      <alignment horizontal="center" vertical="center" wrapText="1"/>
    </xf>
    <xf numFmtId="0" fontId="54" fillId="0" borderId="0" xfId="33" applyFont="1" applyFill="1" applyBorder="1">
      <alignment vertical="center"/>
      <protection/>
    </xf>
    <xf numFmtId="0" fontId="52" fillId="0" borderId="0" xfId="33" applyFont="1" applyFill="1" applyBorder="1">
      <alignment vertical="center"/>
      <protection/>
    </xf>
    <xf numFmtId="0" fontId="72" fillId="0" borderId="12" xfId="33" applyNumberFormat="1" applyFont="1" applyFill="1" applyBorder="1" applyAlignment="1">
      <alignment horizontal="left" vertical="center" wrapText="1" indent="1"/>
      <protection/>
    </xf>
    <xf numFmtId="0" fontId="69" fillId="0" borderId="10" xfId="33" applyFont="1" applyFill="1" applyBorder="1" applyAlignment="1">
      <alignment horizontal="center" vertical="center" wrapText="1"/>
      <protection/>
    </xf>
    <xf numFmtId="0" fontId="73" fillId="0" borderId="0" xfId="33" applyFont="1" applyFill="1" applyAlignment="1">
      <alignment horizontal="justify" vertical="center"/>
      <protection/>
    </xf>
    <xf numFmtId="0" fontId="52" fillId="0" borderId="0" xfId="33" applyFont="1" applyFill="1" applyAlignment="1">
      <alignment horizontal="left" vertical="center"/>
      <protection/>
    </xf>
    <xf numFmtId="0" fontId="73" fillId="0" borderId="0" xfId="33" applyFont="1" applyFill="1" applyAlignment="1">
      <alignment horizontal="left" vertical="center"/>
      <protection/>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74" fillId="0" borderId="0" xfId="0" applyFont="1" applyAlignment="1">
      <alignment vertical="center"/>
    </xf>
    <xf numFmtId="0" fontId="0" fillId="0" borderId="0" xfId="0" applyFont="1" applyFill="1" applyAlignment="1">
      <alignment vertical="center"/>
    </xf>
    <xf numFmtId="0" fontId="0" fillId="20" borderId="0" xfId="0" applyFill="1" applyAlignment="1">
      <alignment vertical="center"/>
    </xf>
    <xf numFmtId="0" fontId="6" fillId="2" borderId="0" xfId="0" applyFont="1" applyFill="1" applyAlignment="1">
      <alignment horizontal="justify" vertical="center"/>
    </xf>
    <xf numFmtId="0" fontId="21" fillId="2" borderId="0" xfId="0" applyFont="1" applyFill="1" applyAlignment="1">
      <alignmen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0" fillId="0" borderId="10" xfId="0" applyBorder="1" applyAlignment="1">
      <alignment horizontal="center" vertical="center"/>
    </xf>
    <xf numFmtId="0" fontId="4" fillId="2" borderId="10" xfId="0"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179" fontId="2" fillId="2" borderId="10" xfId="0" applyNumberFormat="1" applyFont="1" applyFill="1" applyBorder="1" applyAlignment="1">
      <alignment horizontal="right" vertical="center" wrapText="1"/>
    </xf>
    <xf numFmtId="0" fontId="19" fillId="0" borderId="10" xfId="0" applyFont="1" applyBorder="1" applyAlignment="1">
      <alignment vertical="center"/>
    </xf>
    <xf numFmtId="0" fontId="4" fillId="2" borderId="10" xfId="0" applyFont="1" applyFill="1" applyBorder="1" applyAlignment="1">
      <alignment horizontal="justify" vertical="center" wrapText="1"/>
    </xf>
    <xf numFmtId="179" fontId="4" fillId="2" borderId="10" xfId="0" applyNumberFormat="1" applyFont="1" applyFill="1" applyBorder="1" applyAlignment="1">
      <alignment horizontal="right" vertical="center" wrapText="1"/>
    </xf>
    <xf numFmtId="179" fontId="22" fillId="21" borderId="10" xfId="76" applyNumberFormat="1" applyFont="1" applyFill="1" applyBorder="1" applyAlignment="1" applyProtection="1">
      <alignment horizontal="right" vertical="center" wrapText="1"/>
      <protection locked="0"/>
    </xf>
    <xf numFmtId="179" fontId="22" fillId="0" borderId="10" xfId="76" applyNumberFormat="1" applyFont="1" applyBorder="1" applyAlignment="1" applyProtection="1">
      <alignment horizontal="right" vertical="center" wrapText="1"/>
      <protection locked="0"/>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179" fontId="23" fillId="0" borderId="10" xfId="76" applyNumberFormat="1" applyFont="1" applyFill="1" applyBorder="1" applyAlignment="1" applyProtection="1">
      <alignment horizontal="right" vertical="center" wrapText="1"/>
      <protection locked="0"/>
    </xf>
    <xf numFmtId="0" fontId="2" fillId="2" borderId="10" xfId="0" applyFont="1" applyFill="1" applyBorder="1" applyAlignment="1">
      <alignment horizontal="justify" vertical="center" wrapText="1"/>
    </xf>
    <xf numFmtId="179" fontId="23" fillId="21" borderId="10" xfId="76" applyNumberFormat="1" applyFont="1" applyFill="1" applyBorder="1" applyAlignment="1" applyProtection="1">
      <alignment horizontal="right" vertical="center" wrapText="1"/>
      <protection locked="0"/>
    </xf>
    <xf numFmtId="179" fontId="23" fillId="0" borderId="10" xfId="76" applyNumberFormat="1" applyFont="1" applyBorder="1" applyAlignment="1" applyProtection="1">
      <alignment horizontal="right" vertical="center" wrapText="1"/>
      <protection locked="0"/>
    </xf>
    <xf numFmtId="0" fontId="0" fillId="0" borderId="10" xfId="0" applyBorder="1" applyAlignment="1">
      <alignment vertical="center"/>
    </xf>
    <xf numFmtId="179" fontId="2" fillId="21" borderId="10" xfId="0" applyNumberFormat="1" applyFont="1" applyFill="1" applyBorder="1" applyAlignment="1">
      <alignment horizontal="right" vertical="center" wrapText="1"/>
    </xf>
    <xf numFmtId="0" fontId="0" fillId="0" borderId="10" xfId="83" applyFont="1" applyBorder="1">
      <alignment vertical="center"/>
      <protection/>
    </xf>
    <xf numFmtId="0" fontId="75" fillId="0" borderId="10" xfId="83" applyFont="1" applyBorder="1">
      <alignment vertical="center"/>
      <protection/>
    </xf>
    <xf numFmtId="0" fontId="52" fillId="2" borderId="10" xfId="0" applyFont="1" applyFill="1" applyBorder="1" applyAlignment="1">
      <alignment horizontal="center" vertical="center" wrapText="1"/>
    </xf>
    <xf numFmtId="179" fontId="4" fillId="21" borderId="10" xfId="0" applyNumberFormat="1" applyFont="1" applyFill="1" applyBorder="1" applyAlignment="1">
      <alignment horizontal="right" vertical="center" wrapText="1"/>
    </xf>
    <xf numFmtId="179" fontId="76" fillId="21" borderId="10" xfId="0" applyNumberFormat="1" applyFont="1" applyFill="1" applyBorder="1" applyAlignment="1">
      <alignment horizontal="right" vertical="center" wrapText="1"/>
    </xf>
    <xf numFmtId="179" fontId="76" fillId="2" borderId="10" xfId="0" applyNumberFormat="1" applyFont="1" applyFill="1" applyBorder="1" applyAlignment="1">
      <alignment horizontal="right" vertical="center" wrapText="1"/>
    </xf>
    <xf numFmtId="0" fontId="25" fillId="2" borderId="0" xfId="0" applyFont="1" applyFill="1" applyAlignment="1">
      <alignment horizontal="left" vertical="center"/>
    </xf>
    <xf numFmtId="0" fontId="26" fillId="0" borderId="0" xfId="0" applyFont="1" applyFill="1" applyAlignment="1">
      <alignment horizontal="justify" vertical="center"/>
    </xf>
    <xf numFmtId="0" fontId="27" fillId="0" borderId="0" xfId="0" applyFont="1" applyFill="1" applyBorder="1" applyAlignment="1">
      <alignment horizontal="center" vertical="center" wrapText="1"/>
    </xf>
    <xf numFmtId="0" fontId="18" fillId="0" borderId="0" xfId="0" applyFont="1" applyBorder="1" applyAlignment="1">
      <alignment vertical="center"/>
    </xf>
    <xf numFmtId="0" fontId="28" fillId="2" borderId="0" xfId="0" applyFont="1" applyFill="1" applyAlignment="1">
      <alignment vertical="center"/>
    </xf>
    <xf numFmtId="0" fontId="0" fillId="2" borderId="0" xfId="0" applyFill="1" applyAlignment="1">
      <alignment vertical="center"/>
    </xf>
    <xf numFmtId="0" fontId="29" fillId="2" borderId="0" xfId="0" applyFont="1" applyFill="1" applyBorder="1" applyAlignment="1">
      <alignment horizontal="center" vertical="center"/>
    </xf>
    <xf numFmtId="0" fontId="29" fillId="2" borderId="0" xfId="0" applyFont="1" applyFill="1" applyAlignment="1">
      <alignment horizontal="center" vertical="center"/>
    </xf>
    <xf numFmtId="0" fontId="27" fillId="2" borderId="10" xfId="0" applyFont="1" applyFill="1" applyBorder="1" applyAlignment="1">
      <alignment horizontal="center" vertical="center"/>
    </xf>
    <xf numFmtId="0" fontId="27" fillId="21" borderId="10" xfId="0" applyFont="1" applyFill="1" applyBorder="1" applyAlignment="1">
      <alignment horizontal="center" vertical="center"/>
    </xf>
    <xf numFmtId="0" fontId="27" fillId="2" borderId="10" xfId="0" applyFont="1" applyFill="1" applyBorder="1" applyAlignment="1">
      <alignment horizontal="left" vertical="center"/>
    </xf>
    <xf numFmtId="0" fontId="27" fillId="0" borderId="10" xfId="0" applyFont="1" applyFill="1" applyBorder="1" applyAlignment="1">
      <alignment horizontal="center" vertical="center"/>
    </xf>
    <xf numFmtId="10" fontId="27" fillId="0" borderId="10" xfId="0" applyNumberFormat="1" applyFont="1" applyFill="1" applyBorder="1" applyAlignment="1">
      <alignment horizontal="center" vertical="center"/>
    </xf>
    <xf numFmtId="10" fontId="27" fillId="2" borderId="10" xfId="0" applyNumberFormat="1" applyFont="1" applyFill="1" applyBorder="1" applyAlignment="1">
      <alignment horizontal="center" vertical="center"/>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7" xfId="47"/>
    <cellStyle name="常规 32" xfId="48"/>
    <cellStyle name="好" xfId="49"/>
    <cellStyle name="常规 16" xfId="50"/>
    <cellStyle name="适中" xfId="51"/>
    <cellStyle name="常规 46"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常规 50" xfId="62"/>
    <cellStyle name="常规 45"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60% - 强调文字颜色 6" xfId="73"/>
    <cellStyle name="常规 17" xfId="74"/>
    <cellStyle name="常规 18" xfId="75"/>
    <cellStyle name="常规 2" xfId="76"/>
    <cellStyle name="常规 24" xfId="77"/>
    <cellStyle name="常规 28" xfId="78"/>
    <cellStyle name="常规 3" xfId="79"/>
    <cellStyle name="常规 41" xfId="80"/>
    <cellStyle name="常规 5" xfId="81"/>
    <cellStyle name="常规 52" xfId="82"/>
    <cellStyle name="常规 8" xfId="83"/>
    <cellStyle name="常规 9"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
    </sheetView>
  </sheetViews>
  <sheetFormatPr defaultColWidth="9.00390625" defaultRowHeight="14.25"/>
  <cols>
    <col min="1" max="1" width="31.75390625" style="0" customWidth="1"/>
    <col min="2" max="2" width="5.25390625" style="0" customWidth="1"/>
    <col min="3" max="3" width="9.125" style="0" customWidth="1"/>
    <col min="4" max="4" width="21.25390625" style="0" customWidth="1"/>
    <col min="5" max="5" width="28.125" style="0" customWidth="1"/>
  </cols>
  <sheetData>
    <row r="1" spans="1:7" ht="18.75">
      <c r="A1" s="179" t="s">
        <v>0</v>
      </c>
      <c r="B1" s="180"/>
      <c r="C1" s="180"/>
      <c r="D1" s="180"/>
      <c r="E1" s="180"/>
      <c r="F1" s="180"/>
      <c r="G1" s="180"/>
    </row>
    <row r="2" spans="1:7" s="178" customFormat="1" ht="33" customHeight="1">
      <c r="A2" s="181" t="s">
        <v>1</v>
      </c>
      <c r="B2" s="181"/>
      <c r="C2" s="181"/>
      <c r="D2" s="181"/>
      <c r="E2" s="181"/>
      <c r="F2" s="181"/>
      <c r="G2" s="181"/>
    </row>
    <row r="3" spans="1:7" s="140" customFormat="1" ht="12" customHeight="1">
      <c r="A3" s="182"/>
      <c r="B3" s="182"/>
      <c r="C3" s="182"/>
      <c r="D3" s="182"/>
      <c r="E3" s="182"/>
      <c r="F3" s="182"/>
      <c r="G3" s="182"/>
    </row>
    <row r="4" spans="1:7" ht="27" customHeight="1">
      <c r="A4" s="183" t="s">
        <v>2</v>
      </c>
      <c r="B4" s="183" t="s">
        <v>3</v>
      </c>
      <c r="C4" s="183" t="s">
        <v>4</v>
      </c>
      <c r="D4" s="184" t="s">
        <v>2</v>
      </c>
      <c r="E4" s="184"/>
      <c r="F4" s="183" t="s">
        <v>3</v>
      </c>
      <c r="G4" s="183" t="s">
        <v>4</v>
      </c>
    </row>
    <row r="5" spans="1:7" ht="27" customHeight="1">
      <c r="A5" s="185" t="s">
        <v>5</v>
      </c>
      <c r="B5" s="183" t="s">
        <v>6</v>
      </c>
      <c r="C5" s="183" t="s">
        <v>6</v>
      </c>
      <c r="D5" s="185" t="s">
        <v>7</v>
      </c>
      <c r="E5" s="183" t="s">
        <v>6</v>
      </c>
      <c r="F5" s="183" t="s">
        <v>6</v>
      </c>
      <c r="G5" s="185"/>
    </row>
    <row r="6" spans="1:7" ht="27" customHeight="1">
      <c r="A6" s="185" t="s">
        <v>8</v>
      </c>
      <c r="B6" s="183" t="s">
        <v>9</v>
      </c>
      <c r="C6" s="183">
        <v>11</v>
      </c>
      <c r="D6" s="184" t="s">
        <v>10</v>
      </c>
      <c r="E6" s="185" t="s">
        <v>11</v>
      </c>
      <c r="F6" s="183" t="s">
        <v>12</v>
      </c>
      <c r="G6" s="186">
        <v>7583</v>
      </c>
    </row>
    <row r="7" spans="1:7" ht="27" customHeight="1">
      <c r="A7" s="185" t="s">
        <v>13</v>
      </c>
      <c r="B7" s="183" t="s">
        <v>9</v>
      </c>
      <c r="C7" s="183">
        <v>85</v>
      </c>
      <c r="D7" s="184"/>
      <c r="E7" s="185" t="s">
        <v>14</v>
      </c>
      <c r="F7" s="183" t="s">
        <v>15</v>
      </c>
      <c r="G7" s="186">
        <v>28926</v>
      </c>
    </row>
    <row r="8" spans="1:7" ht="27" customHeight="1">
      <c r="A8" s="185" t="s">
        <v>16</v>
      </c>
      <c r="B8" s="183" t="s">
        <v>12</v>
      </c>
      <c r="C8" s="183">
        <v>84700</v>
      </c>
      <c r="D8" s="184"/>
      <c r="E8" s="185" t="s">
        <v>17</v>
      </c>
      <c r="F8" s="183" t="s">
        <v>12</v>
      </c>
      <c r="G8" s="186">
        <v>796</v>
      </c>
    </row>
    <row r="9" spans="1:7" ht="27" customHeight="1">
      <c r="A9" s="185" t="s">
        <v>18</v>
      </c>
      <c r="B9" s="183" t="s">
        <v>12</v>
      </c>
      <c r="C9" s="183">
        <v>61100</v>
      </c>
      <c r="D9" s="184"/>
      <c r="E9" s="185" t="s">
        <v>19</v>
      </c>
      <c r="F9" s="183" t="s">
        <v>15</v>
      </c>
      <c r="G9" s="186">
        <v>2505</v>
      </c>
    </row>
    <row r="10" spans="1:7" ht="27" customHeight="1">
      <c r="A10" s="185" t="s">
        <v>20</v>
      </c>
      <c r="B10" s="183" t="s">
        <v>15</v>
      </c>
      <c r="C10" s="183">
        <v>343000</v>
      </c>
      <c r="D10" s="184" t="s">
        <v>21</v>
      </c>
      <c r="E10" s="185" t="s">
        <v>22</v>
      </c>
      <c r="F10" s="183" t="s">
        <v>9</v>
      </c>
      <c r="G10" s="186">
        <v>40</v>
      </c>
    </row>
    <row r="11" spans="1:7" ht="27" customHeight="1">
      <c r="A11" s="185" t="s">
        <v>23</v>
      </c>
      <c r="B11" s="183" t="s">
        <v>15</v>
      </c>
      <c r="C11" s="183">
        <v>277900</v>
      </c>
      <c r="D11" s="184"/>
      <c r="E11" s="185" t="s">
        <v>24</v>
      </c>
      <c r="F11" s="183" t="s">
        <v>9</v>
      </c>
      <c r="G11" s="186">
        <v>4</v>
      </c>
    </row>
    <row r="12" spans="1:7" ht="27" customHeight="1">
      <c r="A12" s="185" t="s">
        <v>25</v>
      </c>
      <c r="B12" s="183" t="s">
        <v>26</v>
      </c>
      <c r="C12" s="184">
        <v>10935</v>
      </c>
      <c r="D12" s="184" t="s">
        <v>27</v>
      </c>
      <c r="E12" s="185" t="s">
        <v>28</v>
      </c>
      <c r="F12" s="183" t="s">
        <v>9</v>
      </c>
      <c r="G12" s="186">
        <v>1</v>
      </c>
    </row>
    <row r="13" spans="1:7" ht="27" customHeight="1">
      <c r="A13" s="185" t="s">
        <v>29</v>
      </c>
      <c r="B13" s="183" t="s">
        <v>30</v>
      </c>
      <c r="C13" s="183">
        <v>82731</v>
      </c>
      <c r="D13" s="184"/>
      <c r="E13" s="185" t="s">
        <v>31</v>
      </c>
      <c r="F13" s="183" t="s">
        <v>32</v>
      </c>
      <c r="G13" s="187">
        <v>0.0097</v>
      </c>
    </row>
    <row r="14" spans="1:7" ht="27" customHeight="1">
      <c r="A14" s="185" t="s">
        <v>33</v>
      </c>
      <c r="B14" s="183" t="s">
        <v>30</v>
      </c>
      <c r="C14" s="183">
        <v>500</v>
      </c>
      <c r="D14" s="185" t="s">
        <v>34</v>
      </c>
      <c r="E14" s="183" t="s">
        <v>6</v>
      </c>
      <c r="F14" s="183"/>
      <c r="G14" s="186"/>
    </row>
    <row r="15" spans="1:7" ht="27" customHeight="1">
      <c r="A15" s="185" t="s">
        <v>35</v>
      </c>
      <c r="B15" s="183" t="s">
        <v>30</v>
      </c>
      <c r="C15" s="183">
        <v>299265</v>
      </c>
      <c r="D15" s="184" t="s">
        <v>10</v>
      </c>
      <c r="E15" s="185" t="s">
        <v>36</v>
      </c>
      <c r="F15" s="183" t="s">
        <v>12</v>
      </c>
      <c r="G15" s="186"/>
    </row>
    <row r="16" spans="1:7" ht="27" customHeight="1">
      <c r="A16" s="185" t="s">
        <v>37</v>
      </c>
      <c r="B16" s="183" t="s">
        <v>30</v>
      </c>
      <c r="C16" s="183">
        <v>58192</v>
      </c>
      <c r="D16" s="184"/>
      <c r="E16" s="185" t="s">
        <v>38</v>
      </c>
      <c r="F16" s="183" t="s">
        <v>15</v>
      </c>
      <c r="G16" s="186">
        <v>2220</v>
      </c>
    </row>
    <row r="17" spans="1:7" ht="27" customHeight="1">
      <c r="A17" s="185" t="s">
        <v>39</v>
      </c>
      <c r="B17" s="183" t="s">
        <v>30</v>
      </c>
      <c r="C17" s="183">
        <v>24000</v>
      </c>
      <c r="D17" s="184" t="s">
        <v>40</v>
      </c>
      <c r="E17" s="184"/>
      <c r="F17" s="183" t="s">
        <v>9</v>
      </c>
      <c r="G17" s="183">
        <v>2</v>
      </c>
    </row>
    <row r="18" spans="1:7" ht="27" customHeight="1">
      <c r="A18" s="185" t="s">
        <v>41</v>
      </c>
      <c r="B18" s="183" t="s">
        <v>32</v>
      </c>
      <c r="C18" s="188">
        <v>0.013</v>
      </c>
      <c r="D18" s="184" t="s">
        <v>42</v>
      </c>
      <c r="E18" s="184"/>
      <c r="F18" s="183" t="s">
        <v>9</v>
      </c>
      <c r="G18" s="183">
        <v>1</v>
      </c>
    </row>
  </sheetData>
  <sheetProtection/>
  <mergeCells count="8">
    <mergeCell ref="A2:G2"/>
    <mergeCell ref="D4:E4"/>
    <mergeCell ref="D17:E17"/>
    <mergeCell ref="D18:E18"/>
    <mergeCell ref="D6:D9"/>
    <mergeCell ref="D10:D11"/>
    <mergeCell ref="D12:D13"/>
    <mergeCell ref="D15:D16"/>
  </mergeCells>
  <printOptions/>
  <pageMargins left="0.83" right="0.98" top="0.67" bottom="0.79" header="0.51" footer="0.47"/>
  <pageSetup firstPageNumber="1" useFirstPageNumber="1"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2"/>
  <sheetViews>
    <sheetView zoomScaleSheetLayoutView="100" workbookViewId="0" topLeftCell="A1">
      <selection activeCell="B7" sqref="B7"/>
    </sheetView>
  </sheetViews>
  <sheetFormatPr defaultColWidth="9.00390625" defaultRowHeight="14.25"/>
  <cols>
    <col min="1" max="1" width="3.875" style="0" customWidth="1"/>
    <col min="2" max="2" width="43.25390625" style="0" customWidth="1"/>
    <col min="3" max="3" width="6.75390625" style="0" customWidth="1"/>
    <col min="4" max="4" width="12.875" style="0" bestFit="1" customWidth="1"/>
    <col min="5" max="5" width="11.25390625" style="0" customWidth="1"/>
    <col min="6" max="7" width="12.875" style="0" bestFit="1" customWidth="1"/>
    <col min="8" max="9" width="10.375" style="0" bestFit="1" customWidth="1"/>
    <col min="10" max="10" width="8.625" style="0" bestFit="1" customWidth="1"/>
    <col min="11" max="11" width="18.125" style="146" bestFit="1" customWidth="1"/>
  </cols>
  <sheetData>
    <row r="1" spans="2:11" s="139" customFormat="1" ht="18.75">
      <c r="B1" s="147" t="s">
        <v>43</v>
      </c>
      <c r="C1" s="148"/>
      <c r="D1" s="148"/>
      <c r="E1" s="148"/>
      <c r="F1" s="148"/>
      <c r="G1" s="148"/>
      <c r="H1" s="148"/>
      <c r="I1" s="148"/>
      <c r="J1" s="148"/>
      <c r="K1" s="148"/>
    </row>
    <row r="2" spans="2:11" s="140" customFormat="1" ht="21.75" customHeight="1">
      <c r="B2" s="149" t="s">
        <v>44</v>
      </c>
      <c r="C2" s="149"/>
      <c r="D2" s="149"/>
      <c r="E2" s="149"/>
      <c r="F2" s="149"/>
      <c r="G2" s="149"/>
      <c r="H2" s="149"/>
      <c r="I2" s="149"/>
      <c r="J2" s="149"/>
      <c r="K2" s="149"/>
    </row>
    <row r="3" spans="2:11" ht="18" customHeight="1">
      <c r="B3" s="150" t="s">
        <v>45</v>
      </c>
      <c r="C3" s="150"/>
      <c r="D3" s="150"/>
      <c r="E3" s="150"/>
      <c r="F3" s="150"/>
      <c r="G3" s="150"/>
      <c r="H3" s="150"/>
      <c r="I3" s="150"/>
      <c r="J3" s="150"/>
      <c r="K3" s="150"/>
    </row>
    <row r="4" spans="1:11" ht="26.25" customHeight="1">
      <c r="A4" s="151" t="s">
        <v>46</v>
      </c>
      <c r="B4" s="152" t="s">
        <v>47</v>
      </c>
      <c r="C4" s="152" t="s">
        <v>48</v>
      </c>
      <c r="D4" s="152" t="s">
        <v>49</v>
      </c>
      <c r="E4" s="152"/>
      <c r="F4" s="152" t="s">
        <v>50</v>
      </c>
      <c r="G4" s="152"/>
      <c r="H4" s="152"/>
      <c r="I4" s="152"/>
      <c r="J4" s="152"/>
      <c r="K4" s="152" t="s">
        <v>51</v>
      </c>
    </row>
    <row r="5" spans="1:11" ht="36.75" customHeight="1">
      <c r="A5" s="151"/>
      <c r="B5" s="152"/>
      <c r="C5" s="152"/>
      <c r="D5" s="152" t="s">
        <v>52</v>
      </c>
      <c r="E5" s="152" t="s">
        <v>53</v>
      </c>
      <c r="F5" s="152" t="s">
        <v>54</v>
      </c>
      <c r="G5" s="152" t="s">
        <v>55</v>
      </c>
      <c r="H5" s="152" t="s">
        <v>56</v>
      </c>
      <c r="I5" s="152" t="s">
        <v>57</v>
      </c>
      <c r="J5" s="152" t="s">
        <v>58</v>
      </c>
      <c r="K5" s="152"/>
    </row>
    <row r="6" spans="1:13" ht="27" customHeight="1">
      <c r="A6" s="153" t="s">
        <v>54</v>
      </c>
      <c r="B6" s="153"/>
      <c r="C6" s="154" t="s">
        <v>6</v>
      </c>
      <c r="D6" s="155">
        <v>26600</v>
      </c>
      <c r="E6" s="155">
        <f>SUM(E7,E26,E49,E52)</f>
        <v>24000.85</v>
      </c>
      <c r="F6" s="155">
        <f aca="true" t="shared" si="0" ref="E6:K6">SUM(F7,F26,F49,F52)</f>
        <v>19755.319999999996</v>
      </c>
      <c r="G6" s="155">
        <f t="shared" si="0"/>
        <v>14073.099999999999</v>
      </c>
      <c r="H6" s="155">
        <f t="shared" si="0"/>
        <v>5356.99</v>
      </c>
      <c r="I6" s="155">
        <f t="shared" si="0"/>
        <v>325.23</v>
      </c>
      <c r="J6" s="155">
        <f t="shared" si="0"/>
        <v>0</v>
      </c>
      <c r="K6" s="155">
        <f t="shared" si="0"/>
        <v>19553.319999999996</v>
      </c>
      <c r="M6" s="177"/>
    </row>
    <row r="7" spans="1:11" s="141" customFormat="1" ht="27" customHeight="1">
      <c r="A7" s="156" t="s">
        <v>59</v>
      </c>
      <c r="B7" s="157" t="s">
        <v>60</v>
      </c>
      <c r="C7" s="152" t="s">
        <v>6</v>
      </c>
      <c r="D7" s="158">
        <v>20100</v>
      </c>
      <c r="E7" s="159">
        <f aca="true" t="shared" si="1" ref="E7:K7">SUM(E8:E25)</f>
        <v>18217</v>
      </c>
      <c r="F7" s="158">
        <f aca="true" t="shared" si="2" ref="F7:F16">SUM(G7:J7)</f>
        <v>14073.099999999999</v>
      </c>
      <c r="G7" s="160">
        <f t="shared" si="1"/>
        <v>14073.099999999999</v>
      </c>
      <c r="H7" s="160">
        <f t="shared" si="1"/>
        <v>0</v>
      </c>
      <c r="I7" s="160">
        <f t="shared" si="1"/>
        <v>0</v>
      </c>
      <c r="J7" s="160">
        <f t="shared" si="1"/>
        <v>0</v>
      </c>
      <c r="K7" s="160">
        <f t="shared" si="1"/>
        <v>13873.099999999999</v>
      </c>
    </row>
    <row r="8" spans="1:11" s="142" customFormat="1" ht="27" customHeight="1">
      <c r="A8" s="161">
        <v>1</v>
      </c>
      <c r="B8" s="161" t="s">
        <v>61</v>
      </c>
      <c r="C8" s="162" t="s">
        <v>62</v>
      </c>
      <c r="D8" s="155">
        <v>6000</v>
      </c>
      <c r="E8" s="159">
        <v>5331</v>
      </c>
      <c r="F8" s="155">
        <f t="shared" si="2"/>
        <v>3835</v>
      </c>
      <c r="G8" s="163">
        <f>2532+1303</f>
        <v>3835</v>
      </c>
      <c r="H8" s="155"/>
      <c r="I8" s="155"/>
      <c r="J8" s="155"/>
      <c r="K8" s="163">
        <f>2532+1103</f>
        <v>3635</v>
      </c>
    </row>
    <row r="9" spans="1:11" ht="37.5" customHeight="1">
      <c r="A9" s="164">
        <v>2</v>
      </c>
      <c r="B9" s="164" t="s">
        <v>63</v>
      </c>
      <c r="C9" s="154" t="s">
        <v>64</v>
      </c>
      <c r="D9" s="155">
        <v>1200</v>
      </c>
      <c r="E9" s="165">
        <v>1190.4</v>
      </c>
      <c r="F9" s="155">
        <f t="shared" si="2"/>
        <v>888.6</v>
      </c>
      <c r="G9" s="163">
        <v>888.6</v>
      </c>
      <c r="H9" s="155"/>
      <c r="I9" s="155"/>
      <c r="J9" s="155"/>
      <c r="K9" s="163">
        <v>888.6</v>
      </c>
    </row>
    <row r="10" spans="1:11" ht="37.5" customHeight="1">
      <c r="A10" s="164">
        <v>3</v>
      </c>
      <c r="B10" s="164" t="s">
        <v>65</v>
      </c>
      <c r="C10" s="154" t="s">
        <v>66</v>
      </c>
      <c r="D10" s="155">
        <v>45</v>
      </c>
      <c r="E10" s="165">
        <v>45</v>
      </c>
      <c r="F10" s="155">
        <f t="shared" si="2"/>
        <v>0</v>
      </c>
      <c r="G10" s="163"/>
      <c r="H10" s="155"/>
      <c r="I10" s="155"/>
      <c r="J10" s="155"/>
      <c r="K10" s="163"/>
    </row>
    <row r="11" spans="1:11" ht="27" customHeight="1">
      <c r="A11" s="164">
        <v>4</v>
      </c>
      <c r="B11" s="164" t="s">
        <v>67</v>
      </c>
      <c r="C11" s="154" t="s">
        <v>68</v>
      </c>
      <c r="D11" s="155">
        <v>700</v>
      </c>
      <c r="E11" s="165">
        <v>695.6</v>
      </c>
      <c r="F11" s="155">
        <f t="shared" si="2"/>
        <v>0</v>
      </c>
      <c r="G11" s="163"/>
      <c r="H11" s="155"/>
      <c r="I11" s="155"/>
      <c r="J11" s="155"/>
      <c r="K11" s="163"/>
    </row>
    <row r="12" spans="1:11" ht="27" customHeight="1">
      <c r="A12" s="164">
        <v>5</v>
      </c>
      <c r="B12" s="164" t="s">
        <v>69</v>
      </c>
      <c r="C12" s="154" t="s">
        <v>70</v>
      </c>
      <c r="D12" s="155">
        <v>1000</v>
      </c>
      <c r="E12" s="165">
        <v>993</v>
      </c>
      <c r="F12" s="155">
        <f t="shared" si="2"/>
        <v>720</v>
      </c>
      <c r="G12" s="163">
        <v>720</v>
      </c>
      <c r="H12" s="155"/>
      <c r="I12" s="155"/>
      <c r="J12" s="155"/>
      <c r="K12" s="163">
        <v>720</v>
      </c>
    </row>
    <row r="13" spans="1:11" ht="27" customHeight="1">
      <c r="A13" s="164">
        <v>6</v>
      </c>
      <c r="B13" s="164" t="s">
        <v>71</v>
      </c>
      <c r="C13" s="154"/>
      <c r="D13" s="155">
        <v>0</v>
      </c>
      <c r="E13" s="165"/>
      <c r="F13" s="155">
        <f t="shared" si="2"/>
        <v>0</v>
      </c>
      <c r="G13" s="166"/>
      <c r="H13" s="155"/>
      <c r="I13" s="155"/>
      <c r="J13" s="155"/>
      <c r="K13" s="166"/>
    </row>
    <row r="14" spans="1:11" ht="27" customHeight="1">
      <c r="A14" s="164">
        <v>7</v>
      </c>
      <c r="B14" s="164" t="s">
        <v>72</v>
      </c>
      <c r="C14" s="154"/>
      <c r="D14" s="155">
        <v>0</v>
      </c>
      <c r="E14" s="165"/>
      <c r="F14" s="155">
        <f t="shared" si="2"/>
        <v>1070.29</v>
      </c>
      <c r="G14" s="166">
        <f>590.29+480</f>
        <v>1070.29</v>
      </c>
      <c r="H14" s="155"/>
      <c r="I14" s="155"/>
      <c r="J14" s="155"/>
      <c r="K14" s="166">
        <f>590.29+480</f>
        <v>1070.29</v>
      </c>
    </row>
    <row r="15" spans="1:11" ht="27" customHeight="1">
      <c r="A15" s="164">
        <v>8</v>
      </c>
      <c r="B15" s="164" t="s">
        <v>73</v>
      </c>
      <c r="C15" s="154"/>
      <c r="D15" s="155">
        <v>0</v>
      </c>
      <c r="E15" s="165"/>
      <c r="F15" s="155">
        <f t="shared" si="2"/>
        <v>0</v>
      </c>
      <c r="G15" s="166"/>
      <c r="H15" s="155"/>
      <c r="I15" s="155"/>
      <c r="J15" s="155"/>
      <c r="K15" s="166"/>
    </row>
    <row r="16" spans="1:11" ht="27" customHeight="1">
      <c r="A16" s="164">
        <v>9</v>
      </c>
      <c r="B16" s="164" t="s">
        <v>74</v>
      </c>
      <c r="C16" s="154"/>
      <c r="D16" s="155">
        <v>9000</v>
      </c>
      <c r="E16" s="165">
        <v>8833</v>
      </c>
      <c r="F16" s="155">
        <f t="shared" si="2"/>
        <v>6557</v>
      </c>
      <c r="G16" s="166">
        <v>6557</v>
      </c>
      <c r="H16" s="155"/>
      <c r="I16" s="155"/>
      <c r="J16" s="155"/>
      <c r="K16" s="166">
        <v>6557</v>
      </c>
    </row>
    <row r="17" spans="1:11" ht="27" customHeight="1">
      <c r="A17" s="164">
        <v>10</v>
      </c>
      <c r="B17" s="164" t="s">
        <v>75</v>
      </c>
      <c r="C17" s="154" t="s">
        <v>76</v>
      </c>
      <c r="D17" s="155">
        <v>1000</v>
      </c>
      <c r="E17" s="165">
        <v>0</v>
      </c>
      <c r="F17" s="155">
        <v>1000</v>
      </c>
      <c r="G17" s="166"/>
      <c r="H17" s="155"/>
      <c r="I17" s="155"/>
      <c r="J17" s="155"/>
      <c r="K17" s="166"/>
    </row>
    <row r="18" spans="1:11" ht="27" customHeight="1">
      <c r="A18" s="164">
        <v>11</v>
      </c>
      <c r="B18" s="164" t="s">
        <v>77</v>
      </c>
      <c r="C18" s="154"/>
      <c r="D18" s="155">
        <v>0</v>
      </c>
      <c r="E18" s="165"/>
      <c r="F18" s="155">
        <f aca="true" t="shared" si="3" ref="F18:F23">SUM(G18:J18)</f>
        <v>0</v>
      </c>
      <c r="G18" s="166"/>
      <c r="H18" s="155"/>
      <c r="I18" s="155"/>
      <c r="J18" s="155"/>
      <c r="K18" s="166"/>
    </row>
    <row r="19" spans="1:11" ht="27" customHeight="1">
      <c r="A19" s="164">
        <v>12</v>
      </c>
      <c r="B19" s="164" t="s">
        <v>78</v>
      </c>
      <c r="C19" s="154"/>
      <c r="D19" s="155">
        <v>0</v>
      </c>
      <c r="E19" s="165"/>
      <c r="F19" s="155">
        <f t="shared" si="3"/>
        <v>430</v>
      </c>
      <c r="G19" s="166">
        <v>430</v>
      </c>
      <c r="H19" s="155"/>
      <c r="I19" s="155"/>
      <c r="J19" s="155"/>
      <c r="K19" s="166">
        <v>430</v>
      </c>
    </row>
    <row r="20" spans="1:11" ht="27" customHeight="1">
      <c r="A20" s="164">
        <v>13</v>
      </c>
      <c r="B20" s="164" t="s">
        <v>79</v>
      </c>
      <c r="C20" s="154"/>
      <c r="D20" s="155">
        <v>0</v>
      </c>
      <c r="E20" s="165"/>
      <c r="F20" s="155">
        <f t="shared" si="3"/>
        <v>0</v>
      </c>
      <c r="G20" s="166"/>
      <c r="H20" s="155"/>
      <c r="I20" s="155"/>
      <c r="J20" s="155"/>
      <c r="K20" s="166"/>
    </row>
    <row r="21" spans="1:11" ht="27" customHeight="1">
      <c r="A21" s="164">
        <v>14</v>
      </c>
      <c r="B21" s="164" t="s">
        <v>80</v>
      </c>
      <c r="C21" s="154"/>
      <c r="D21" s="155">
        <v>55</v>
      </c>
      <c r="E21" s="165">
        <v>55</v>
      </c>
      <c r="F21" s="155">
        <f t="shared" si="3"/>
        <v>0</v>
      </c>
      <c r="G21" s="166"/>
      <c r="H21" s="155"/>
      <c r="I21" s="155"/>
      <c r="J21" s="155"/>
      <c r="K21" s="166"/>
    </row>
    <row r="22" spans="1:11" ht="27" customHeight="1">
      <c r="A22" s="164">
        <v>15</v>
      </c>
      <c r="B22" s="164" t="s">
        <v>81</v>
      </c>
      <c r="C22" s="154"/>
      <c r="D22" s="155">
        <v>0</v>
      </c>
      <c r="E22" s="165"/>
      <c r="F22" s="155">
        <f t="shared" si="3"/>
        <v>0</v>
      </c>
      <c r="G22" s="166"/>
      <c r="H22" s="155"/>
      <c r="I22" s="155"/>
      <c r="J22" s="155"/>
      <c r="K22" s="166"/>
    </row>
    <row r="23" spans="1:11" ht="27" customHeight="1">
      <c r="A23" s="164">
        <v>16</v>
      </c>
      <c r="B23" s="164" t="s">
        <v>82</v>
      </c>
      <c r="C23" s="154" t="s">
        <v>83</v>
      </c>
      <c r="D23" s="155">
        <v>1</v>
      </c>
      <c r="E23" s="165"/>
      <c r="F23" s="155">
        <f t="shared" si="3"/>
        <v>20</v>
      </c>
      <c r="G23" s="166">
        <v>20</v>
      </c>
      <c r="H23" s="155"/>
      <c r="I23" s="155"/>
      <c r="J23" s="155"/>
      <c r="K23" s="166">
        <v>20</v>
      </c>
    </row>
    <row r="24" spans="1:11" ht="60.75" customHeight="1">
      <c r="A24" s="164">
        <v>17</v>
      </c>
      <c r="B24" s="164" t="s">
        <v>84</v>
      </c>
      <c r="C24" s="154"/>
      <c r="D24" s="155">
        <v>1100</v>
      </c>
      <c r="E24" s="165">
        <v>1074</v>
      </c>
      <c r="F24" s="155">
        <v>1100</v>
      </c>
      <c r="G24" s="166"/>
      <c r="H24" s="155"/>
      <c r="I24" s="155"/>
      <c r="J24" s="155"/>
      <c r="K24" s="166"/>
    </row>
    <row r="25" spans="1:11" ht="27" customHeight="1">
      <c r="A25" s="164">
        <v>18</v>
      </c>
      <c r="B25" s="164" t="s">
        <v>85</v>
      </c>
      <c r="C25" s="154"/>
      <c r="D25" s="155">
        <v>0</v>
      </c>
      <c r="E25" s="165"/>
      <c r="F25" s="155">
        <f>SUM(G25:J25)</f>
        <v>552.21</v>
      </c>
      <c r="G25" s="163">
        <f>132+420.21</f>
        <v>552.21</v>
      </c>
      <c r="H25" s="155"/>
      <c r="I25" s="155"/>
      <c r="J25" s="155"/>
      <c r="K25" s="166">
        <v>552.21</v>
      </c>
    </row>
    <row r="26" spans="1:11" s="143" customFormat="1" ht="27" customHeight="1">
      <c r="A26" s="164" t="s">
        <v>86</v>
      </c>
      <c r="B26" s="164" t="s">
        <v>87</v>
      </c>
      <c r="C26" s="154"/>
      <c r="D26" s="155">
        <v>5000</v>
      </c>
      <c r="E26" s="165">
        <f aca="true" t="shared" si="4" ref="E26:K26">SUM(E27:E48)</f>
        <v>4283.85</v>
      </c>
      <c r="F26" s="155">
        <f>SUM(G26:J26)</f>
        <v>5356.99</v>
      </c>
      <c r="G26" s="163">
        <f t="shared" si="4"/>
        <v>0</v>
      </c>
      <c r="H26" s="163">
        <f t="shared" si="4"/>
        <v>5356.99</v>
      </c>
      <c r="I26" s="163">
        <f t="shared" si="4"/>
        <v>0</v>
      </c>
      <c r="J26" s="163">
        <f t="shared" si="4"/>
        <v>0</v>
      </c>
      <c r="K26" s="163">
        <f t="shared" si="4"/>
        <v>5354.99</v>
      </c>
    </row>
    <row r="27" spans="1:11" ht="27" customHeight="1">
      <c r="A27" s="164">
        <v>1</v>
      </c>
      <c r="B27" s="164" t="s">
        <v>88</v>
      </c>
      <c r="C27" s="154" t="s">
        <v>62</v>
      </c>
      <c r="D27" s="155">
        <v>1600</v>
      </c>
      <c r="E27" s="159">
        <v>1458</v>
      </c>
      <c r="F27" s="155">
        <f aca="true" t="shared" si="5" ref="F27:F36">SUM(H27:J27)</f>
        <v>1907.4</v>
      </c>
      <c r="G27" s="167"/>
      <c r="H27" s="163">
        <f>649+1258.4</f>
        <v>1907.4</v>
      </c>
      <c r="I27" s="155"/>
      <c r="J27" s="155"/>
      <c r="K27" s="163">
        <f>647+1258.4</f>
        <v>1905.4</v>
      </c>
    </row>
    <row r="28" spans="1:11" ht="27" customHeight="1">
      <c r="A28" s="164">
        <v>2</v>
      </c>
      <c r="B28" s="164" t="s">
        <v>89</v>
      </c>
      <c r="C28" s="154"/>
      <c r="D28" s="155">
        <v>0</v>
      </c>
      <c r="E28" s="165"/>
      <c r="F28" s="155">
        <f t="shared" si="5"/>
        <v>0</v>
      </c>
      <c r="G28" s="167"/>
      <c r="H28" s="163"/>
      <c r="I28" s="155"/>
      <c r="J28" s="155"/>
      <c r="K28" s="163"/>
    </row>
    <row r="29" spans="1:11" ht="27" customHeight="1">
      <c r="A29" s="164">
        <v>3</v>
      </c>
      <c r="B29" s="164" t="s">
        <v>90</v>
      </c>
      <c r="C29" s="154" t="s">
        <v>91</v>
      </c>
      <c r="D29" s="155">
        <v>200</v>
      </c>
      <c r="E29" s="165">
        <v>200</v>
      </c>
      <c r="F29" s="155">
        <f t="shared" si="5"/>
        <v>0</v>
      </c>
      <c r="G29" s="167"/>
      <c r="H29" s="163"/>
      <c r="I29" s="155"/>
      <c r="J29" s="155"/>
      <c r="K29" s="163"/>
    </row>
    <row r="30" spans="1:11" ht="27" customHeight="1">
      <c r="A30" s="164">
        <v>4</v>
      </c>
      <c r="B30" s="164" t="s">
        <v>92</v>
      </c>
      <c r="C30" s="154" t="s">
        <v>64</v>
      </c>
      <c r="D30" s="155">
        <v>200</v>
      </c>
      <c r="E30" s="165">
        <v>169</v>
      </c>
      <c r="F30" s="155">
        <f t="shared" si="5"/>
        <v>0</v>
      </c>
      <c r="G30" s="167"/>
      <c r="H30" s="163"/>
      <c r="I30" s="155"/>
      <c r="J30" s="155"/>
      <c r="K30" s="163"/>
    </row>
    <row r="31" spans="1:11" ht="27" customHeight="1">
      <c r="A31" s="164">
        <v>5</v>
      </c>
      <c r="B31" s="164" t="s">
        <v>93</v>
      </c>
      <c r="C31" s="154" t="s">
        <v>66</v>
      </c>
      <c r="D31" s="155">
        <v>500</v>
      </c>
      <c r="E31" s="165">
        <v>200</v>
      </c>
      <c r="F31" s="155">
        <f t="shared" si="5"/>
        <v>0</v>
      </c>
      <c r="G31" s="167"/>
      <c r="H31" s="163"/>
      <c r="I31" s="155"/>
      <c r="J31" s="155"/>
      <c r="K31" s="163"/>
    </row>
    <row r="32" spans="1:11" ht="27" customHeight="1">
      <c r="A32" s="164">
        <v>6</v>
      </c>
      <c r="B32" s="164" t="s">
        <v>94</v>
      </c>
      <c r="C32" s="154" t="s">
        <v>68</v>
      </c>
      <c r="D32" s="155">
        <v>200</v>
      </c>
      <c r="E32" s="165"/>
      <c r="F32" s="155">
        <f t="shared" si="5"/>
        <v>0</v>
      </c>
      <c r="G32" s="167"/>
      <c r="H32" s="163"/>
      <c r="I32" s="155"/>
      <c r="J32" s="155"/>
      <c r="K32" s="163"/>
    </row>
    <row r="33" spans="1:11" ht="27" customHeight="1">
      <c r="A33" s="164">
        <v>7</v>
      </c>
      <c r="B33" s="164" t="s">
        <v>69</v>
      </c>
      <c r="C33" s="154" t="s">
        <v>70</v>
      </c>
      <c r="D33" s="155">
        <v>450</v>
      </c>
      <c r="E33" s="165">
        <v>446.85</v>
      </c>
      <c r="F33" s="155">
        <f t="shared" si="5"/>
        <v>0</v>
      </c>
      <c r="G33" s="167"/>
      <c r="H33" s="163"/>
      <c r="I33" s="155"/>
      <c r="J33" s="155"/>
      <c r="K33" s="163"/>
    </row>
    <row r="34" spans="1:11" ht="27" customHeight="1">
      <c r="A34" s="164">
        <v>8</v>
      </c>
      <c r="B34" s="164" t="s">
        <v>95</v>
      </c>
      <c r="C34" s="154" t="s">
        <v>70</v>
      </c>
      <c r="D34" s="155">
        <v>1800</v>
      </c>
      <c r="E34" s="165">
        <v>1780</v>
      </c>
      <c r="F34" s="155">
        <f t="shared" si="5"/>
        <v>833</v>
      </c>
      <c r="G34" s="167"/>
      <c r="H34" s="163">
        <v>833</v>
      </c>
      <c r="I34" s="155"/>
      <c r="J34" s="155"/>
      <c r="K34" s="163">
        <v>833</v>
      </c>
    </row>
    <row r="35" spans="1:11" ht="27" customHeight="1">
      <c r="A35" s="164">
        <v>9</v>
      </c>
      <c r="B35" s="164" t="s">
        <v>96</v>
      </c>
      <c r="C35" s="154"/>
      <c r="D35" s="155">
        <v>0</v>
      </c>
      <c r="E35" s="165"/>
      <c r="F35" s="155">
        <f t="shared" si="5"/>
        <v>0</v>
      </c>
      <c r="G35" s="167"/>
      <c r="H35" s="163"/>
      <c r="I35" s="155"/>
      <c r="J35" s="155"/>
      <c r="K35" s="163"/>
    </row>
    <row r="36" spans="1:11" ht="27" customHeight="1">
      <c r="A36" s="164">
        <v>10</v>
      </c>
      <c r="B36" s="164" t="s">
        <v>97</v>
      </c>
      <c r="C36" s="154"/>
      <c r="D36" s="155">
        <v>0</v>
      </c>
      <c r="E36" s="165"/>
      <c r="F36" s="155">
        <f t="shared" si="5"/>
        <v>1135.15</v>
      </c>
      <c r="G36" s="167"/>
      <c r="H36" s="163">
        <v>1135.15</v>
      </c>
      <c r="I36" s="155"/>
      <c r="J36" s="155"/>
      <c r="K36" s="163">
        <v>1135.15</v>
      </c>
    </row>
    <row r="37" spans="1:11" ht="27" customHeight="1">
      <c r="A37" s="164">
        <v>11</v>
      </c>
      <c r="B37" s="164" t="s">
        <v>73</v>
      </c>
      <c r="C37" s="154"/>
      <c r="D37" s="155">
        <v>0</v>
      </c>
      <c r="E37" s="165"/>
      <c r="F37" s="155">
        <f aca="true" t="shared" si="6" ref="F37:F48">SUM(G37:J37)</f>
        <v>0</v>
      </c>
      <c r="G37" s="163"/>
      <c r="H37" s="163"/>
      <c r="I37" s="155"/>
      <c r="J37" s="155"/>
      <c r="K37" s="166"/>
    </row>
    <row r="38" spans="1:11" ht="27" customHeight="1">
      <c r="A38" s="164">
        <v>12</v>
      </c>
      <c r="B38" s="164" t="s">
        <v>98</v>
      </c>
      <c r="C38" s="154" t="s">
        <v>76</v>
      </c>
      <c r="D38" s="155">
        <v>0</v>
      </c>
      <c r="E38" s="165"/>
      <c r="F38" s="155">
        <f t="shared" si="6"/>
        <v>0</v>
      </c>
      <c r="G38" s="163"/>
      <c r="H38" s="163"/>
      <c r="I38" s="155"/>
      <c r="J38" s="155"/>
      <c r="K38" s="166"/>
    </row>
    <row r="39" spans="1:11" ht="27" customHeight="1">
      <c r="A39" s="164">
        <v>13</v>
      </c>
      <c r="B39" s="164" t="s">
        <v>99</v>
      </c>
      <c r="C39" s="154"/>
      <c r="D39" s="155">
        <v>0</v>
      </c>
      <c r="E39" s="165"/>
      <c r="F39" s="155">
        <f t="shared" si="6"/>
        <v>0</v>
      </c>
      <c r="G39" s="163"/>
      <c r="H39" s="163"/>
      <c r="I39" s="155"/>
      <c r="J39" s="155"/>
      <c r="K39" s="166"/>
    </row>
    <row r="40" spans="1:11" ht="27" customHeight="1">
      <c r="A40" s="164">
        <v>14</v>
      </c>
      <c r="B40" s="164" t="s">
        <v>100</v>
      </c>
      <c r="C40" s="154" t="s">
        <v>64</v>
      </c>
      <c r="D40" s="155">
        <v>0</v>
      </c>
      <c r="E40" s="165"/>
      <c r="F40" s="155">
        <f t="shared" si="6"/>
        <v>0</v>
      </c>
      <c r="G40" s="163"/>
      <c r="H40" s="163"/>
      <c r="I40" s="155"/>
      <c r="J40" s="155"/>
      <c r="K40" s="166"/>
    </row>
    <row r="41" spans="1:11" ht="27" customHeight="1">
      <c r="A41" s="164">
        <v>15</v>
      </c>
      <c r="B41" s="164" t="s">
        <v>101</v>
      </c>
      <c r="C41" s="154"/>
      <c r="D41" s="155">
        <v>0</v>
      </c>
      <c r="E41" s="165"/>
      <c r="F41" s="155">
        <f t="shared" si="6"/>
        <v>0</v>
      </c>
      <c r="G41" s="163"/>
      <c r="H41" s="163"/>
      <c r="I41" s="155"/>
      <c r="J41" s="155"/>
      <c r="K41" s="166"/>
    </row>
    <row r="42" spans="1:11" ht="27" customHeight="1">
      <c r="A42" s="164">
        <v>16</v>
      </c>
      <c r="B42" s="164" t="s">
        <v>102</v>
      </c>
      <c r="C42" s="154"/>
      <c r="D42" s="155">
        <v>0</v>
      </c>
      <c r="E42" s="165"/>
      <c r="F42" s="155">
        <f t="shared" si="6"/>
        <v>0</v>
      </c>
      <c r="G42" s="163"/>
      <c r="H42" s="163"/>
      <c r="I42" s="155"/>
      <c r="J42" s="155"/>
      <c r="K42" s="166"/>
    </row>
    <row r="43" spans="1:11" ht="27" customHeight="1">
      <c r="A43" s="164">
        <v>17</v>
      </c>
      <c r="B43" s="164" t="s">
        <v>103</v>
      </c>
      <c r="C43" s="154"/>
      <c r="D43" s="155">
        <v>0</v>
      </c>
      <c r="E43" s="165"/>
      <c r="F43" s="155">
        <f t="shared" si="6"/>
        <v>0</v>
      </c>
      <c r="G43" s="163"/>
      <c r="H43" s="163"/>
      <c r="I43" s="155"/>
      <c r="J43" s="155"/>
      <c r="K43" s="166"/>
    </row>
    <row r="44" spans="1:11" ht="27" customHeight="1">
      <c r="A44" s="164">
        <v>18</v>
      </c>
      <c r="B44" s="164" t="s">
        <v>104</v>
      </c>
      <c r="C44" s="154"/>
      <c r="D44" s="155">
        <v>0</v>
      </c>
      <c r="E44" s="165"/>
      <c r="F44" s="155">
        <f t="shared" si="6"/>
        <v>0</v>
      </c>
      <c r="G44" s="163"/>
      <c r="H44" s="163"/>
      <c r="I44" s="155"/>
      <c r="J44" s="155"/>
      <c r="K44" s="166"/>
    </row>
    <row r="45" spans="1:11" ht="27" customHeight="1">
      <c r="A45" s="164">
        <v>19</v>
      </c>
      <c r="B45" s="164" t="s">
        <v>105</v>
      </c>
      <c r="C45" s="154" t="s">
        <v>83</v>
      </c>
      <c r="D45" s="155">
        <v>50</v>
      </c>
      <c r="E45" s="165">
        <v>30</v>
      </c>
      <c r="F45" s="155">
        <f t="shared" si="6"/>
        <v>0</v>
      </c>
      <c r="G45" s="163"/>
      <c r="H45" s="163"/>
      <c r="I45" s="155"/>
      <c r="J45" s="155"/>
      <c r="K45" s="166"/>
    </row>
    <row r="46" spans="1:11" ht="27" customHeight="1">
      <c r="A46" s="164">
        <v>20</v>
      </c>
      <c r="B46" s="164" t="s">
        <v>106</v>
      </c>
      <c r="C46" s="154"/>
      <c r="D46" s="155">
        <v>0</v>
      </c>
      <c r="E46" s="165"/>
      <c r="F46" s="155">
        <f t="shared" si="6"/>
        <v>0</v>
      </c>
      <c r="G46" s="163"/>
      <c r="H46" s="163"/>
      <c r="I46" s="155"/>
      <c r="J46" s="155"/>
      <c r="K46" s="166"/>
    </row>
    <row r="47" spans="1:11" ht="27" customHeight="1">
      <c r="A47" s="164">
        <v>21</v>
      </c>
      <c r="B47" s="164" t="s">
        <v>107</v>
      </c>
      <c r="C47" s="154"/>
      <c r="D47" s="155">
        <v>0</v>
      </c>
      <c r="E47" s="165"/>
      <c r="F47" s="155">
        <f t="shared" si="6"/>
        <v>0</v>
      </c>
      <c r="G47" s="163"/>
      <c r="H47" s="163"/>
      <c r="I47" s="155"/>
      <c r="J47" s="155"/>
      <c r="K47" s="166"/>
    </row>
    <row r="48" spans="1:11" ht="27" customHeight="1">
      <c r="A48" s="164">
        <v>22</v>
      </c>
      <c r="B48" s="164" t="s">
        <v>85</v>
      </c>
      <c r="C48" s="154"/>
      <c r="D48" s="155">
        <v>0</v>
      </c>
      <c r="E48" s="165"/>
      <c r="F48" s="155">
        <f t="shared" si="6"/>
        <v>1481.4399999999998</v>
      </c>
      <c r="G48" s="163"/>
      <c r="H48" s="163">
        <f>1412.36+69.08</f>
        <v>1481.4399999999998</v>
      </c>
      <c r="I48" s="155"/>
      <c r="J48" s="155"/>
      <c r="K48" s="166">
        <f>1412.36+69.08</f>
        <v>1481.4399999999998</v>
      </c>
    </row>
    <row r="49" spans="1:11" ht="27" customHeight="1">
      <c r="A49" s="164" t="s">
        <v>108</v>
      </c>
      <c r="B49" s="164" t="s">
        <v>109</v>
      </c>
      <c r="C49" s="154"/>
      <c r="D49" s="155">
        <v>1000</v>
      </c>
      <c r="E49" s="168">
        <f>SUM(E50:E51)</f>
        <v>1000</v>
      </c>
      <c r="F49" s="155">
        <f aca="true" t="shared" si="7" ref="E49:K49">SUM(F50:F51)</f>
        <v>325.23</v>
      </c>
      <c r="G49" s="155">
        <f t="shared" si="7"/>
        <v>0</v>
      </c>
      <c r="H49" s="155">
        <f t="shared" si="7"/>
        <v>0</v>
      </c>
      <c r="I49" s="155">
        <f t="shared" si="7"/>
        <v>325.23</v>
      </c>
      <c r="J49" s="155">
        <f t="shared" si="7"/>
        <v>0</v>
      </c>
      <c r="K49" s="155">
        <f t="shared" si="7"/>
        <v>325.23</v>
      </c>
    </row>
    <row r="50" spans="1:11" ht="27" customHeight="1">
      <c r="A50" s="164">
        <v>1</v>
      </c>
      <c r="B50" s="169" t="s">
        <v>110</v>
      </c>
      <c r="C50" s="154" t="s">
        <v>70</v>
      </c>
      <c r="D50" s="155">
        <v>0</v>
      </c>
      <c r="E50" s="168"/>
      <c r="F50" s="155">
        <f aca="true" t="shared" si="8" ref="F50:F58">SUM(G50:J50)</f>
        <v>0</v>
      </c>
      <c r="G50" s="155"/>
      <c r="H50" s="155"/>
      <c r="I50" s="155"/>
      <c r="J50" s="155"/>
      <c r="K50" s="155"/>
    </row>
    <row r="51" spans="1:11" ht="27" customHeight="1">
      <c r="A51" s="164">
        <v>2</v>
      </c>
      <c r="B51" s="170" t="s">
        <v>111</v>
      </c>
      <c r="C51" s="154" t="s">
        <v>62</v>
      </c>
      <c r="D51" s="155">
        <v>1000</v>
      </c>
      <c r="E51" s="168">
        <v>1000</v>
      </c>
      <c r="F51" s="155">
        <f t="shared" si="8"/>
        <v>325.23</v>
      </c>
      <c r="G51" s="155"/>
      <c r="H51" s="155"/>
      <c r="I51" s="155">
        <v>325.23</v>
      </c>
      <c r="J51" s="155"/>
      <c r="K51" s="155">
        <v>325.23</v>
      </c>
    </row>
    <row r="52" spans="1:11" ht="27" customHeight="1">
      <c r="A52" s="164" t="s">
        <v>112</v>
      </c>
      <c r="B52" s="164" t="s">
        <v>113</v>
      </c>
      <c r="C52" s="171"/>
      <c r="D52" s="155">
        <v>500</v>
      </c>
      <c r="E52" s="172">
        <f aca="true" t="shared" si="9" ref="E52:K52">SUM(E53:E58)</f>
        <v>500</v>
      </c>
      <c r="F52" s="155">
        <f t="shared" si="8"/>
        <v>0</v>
      </c>
      <c r="G52" s="158">
        <f t="shared" si="9"/>
        <v>0</v>
      </c>
      <c r="H52" s="158">
        <f t="shared" si="9"/>
        <v>0</v>
      </c>
      <c r="I52" s="158">
        <f t="shared" si="9"/>
        <v>0</v>
      </c>
      <c r="J52" s="158">
        <f t="shared" si="9"/>
        <v>0</v>
      </c>
      <c r="K52" s="158">
        <f t="shared" si="9"/>
        <v>0</v>
      </c>
    </row>
    <row r="53" spans="1:11" ht="27" customHeight="1">
      <c r="A53" s="164">
        <v>1</v>
      </c>
      <c r="B53" s="169" t="s">
        <v>114</v>
      </c>
      <c r="C53" s="171" t="s">
        <v>62</v>
      </c>
      <c r="D53" s="155">
        <v>500</v>
      </c>
      <c r="E53" s="168">
        <v>500</v>
      </c>
      <c r="F53" s="155">
        <f t="shared" si="8"/>
        <v>0</v>
      </c>
      <c r="G53" s="163"/>
      <c r="H53" s="155"/>
      <c r="I53" s="155"/>
      <c r="J53" s="163"/>
      <c r="K53" s="155"/>
    </row>
    <row r="54" spans="1:11" s="144" customFormat="1" ht="27" customHeight="1">
      <c r="A54" s="164">
        <v>1</v>
      </c>
      <c r="B54" s="170" t="s">
        <v>115</v>
      </c>
      <c r="C54" s="171"/>
      <c r="D54" s="155">
        <v>0</v>
      </c>
      <c r="E54" s="173"/>
      <c r="F54" s="155">
        <f t="shared" si="8"/>
        <v>0</v>
      </c>
      <c r="G54" s="174"/>
      <c r="H54" s="174"/>
      <c r="I54" s="174"/>
      <c r="J54" s="174"/>
      <c r="K54" s="174"/>
    </row>
    <row r="55" spans="1:11" s="144" customFormat="1" ht="27" customHeight="1">
      <c r="A55" s="164">
        <v>1</v>
      </c>
      <c r="B55" s="169" t="s">
        <v>116</v>
      </c>
      <c r="C55" s="171" t="s">
        <v>70</v>
      </c>
      <c r="D55" s="155">
        <v>0</v>
      </c>
      <c r="E55" s="173"/>
      <c r="F55" s="155">
        <f t="shared" si="8"/>
        <v>0</v>
      </c>
      <c r="G55" s="163"/>
      <c r="H55" s="174"/>
      <c r="I55" s="174"/>
      <c r="J55" s="163"/>
      <c r="K55" s="174"/>
    </row>
    <row r="56" spans="1:11" s="144" customFormat="1" ht="27" customHeight="1">
      <c r="A56" s="164">
        <v>1</v>
      </c>
      <c r="B56" s="170" t="s">
        <v>117</v>
      </c>
      <c r="C56" s="171" t="s">
        <v>118</v>
      </c>
      <c r="D56" s="155">
        <v>0</v>
      </c>
      <c r="E56" s="173"/>
      <c r="F56" s="155">
        <f t="shared" si="8"/>
        <v>0</v>
      </c>
      <c r="G56" s="163"/>
      <c r="H56" s="174"/>
      <c r="I56" s="174"/>
      <c r="J56" s="163"/>
      <c r="K56" s="174"/>
    </row>
    <row r="57" spans="1:11" s="144" customFormat="1" ht="27" customHeight="1">
      <c r="A57" s="164">
        <v>1</v>
      </c>
      <c r="B57" s="169" t="s">
        <v>119</v>
      </c>
      <c r="C57" s="171"/>
      <c r="D57" s="155">
        <v>0</v>
      </c>
      <c r="E57" s="173"/>
      <c r="F57" s="155">
        <f t="shared" si="8"/>
        <v>0</v>
      </c>
      <c r="G57" s="174"/>
      <c r="H57" s="174"/>
      <c r="I57" s="174"/>
      <c r="J57" s="174"/>
      <c r="K57" s="174"/>
    </row>
    <row r="58" spans="1:11" s="144" customFormat="1" ht="27" customHeight="1">
      <c r="A58" s="164">
        <v>1</v>
      </c>
      <c r="B58" s="169" t="s">
        <v>120</v>
      </c>
      <c r="C58" s="171" t="s">
        <v>85</v>
      </c>
      <c r="D58" s="155">
        <v>0</v>
      </c>
      <c r="E58" s="173"/>
      <c r="F58" s="155">
        <f t="shared" si="8"/>
        <v>0</v>
      </c>
      <c r="G58" s="163"/>
      <c r="H58" s="174"/>
      <c r="I58" s="174"/>
      <c r="J58" s="163"/>
      <c r="K58" s="174"/>
    </row>
    <row r="59" spans="2:11" ht="19.5" customHeight="1">
      <c r="B59" s="175" t="s">
        <v>121</v>
      </c>
      <c r="C59" s="175"/>
      <c r="D59" s="175"/>
      <c r="E59" s="175"/>
      <c r="F59" s="175"/>
      <c r="G59" s="175"/>
      <c r="H59" s="175"/>
      <c r="I59" s="175"/>
      <c r="J59" s="175"/>
      <c r="K59" s="175"/>
    </row>
    <row r="60" spans="2:11" ht="19.5" customHeight="1">
      <c r="B60" s="175" t="s">
        <v>122</v>
      </c>
      <c r="C60" s="175"/>
      <c r="D60" s="175"/>
      <c r="E60" s="175"/>
      <c r="F60" s="175"/>
      <c r="G60" s="175"/>
      <c r="H60" s="175"/>
      <c r="I60" s="175"/>
      <c r="J60" s="175"/>
      <c r="K60" s="175"/>
    </row>
    <row r="61" spans="2:11" ht="19.5" customHeight="1">
      <c r="B61" s="175" t="s">
        <v>123</v>
      </c>
      <c r="C61" s="175"/>
      <c r="D61" s="175"/>
      <c r="E61" s="175"/>
      <c r="F61" s="175"/>
      <c r="G61" s="175"/>
      <c r="H61" s="175"/>
      <c r="I61" s="175"/>
      <c r="J61" s="175"/>
      <c r="K61" s="175"/>
    </row>
    <row r="62" s="145" customFormat="1" ht="14.25">
      <c r="B62" s="176" t="s">
        <v>124</v>
      </c>
    </row>
    <row r="63" s="145" customFormat="1" ht="1.5" customHeight="1"/>
    <row r="64" s="145" customFormat="1" ht="14.25"/>
    <row r="65" s="145" customFormat="1" ht="14.25"/>
    <row r="66" s="145" customFormat="1" ht="14.25"/>
    <row r="67" s="145" customFormat="1" ht="14.25"/>
    <row r="68" s="145" customFormat="1" ht="14.25"/>
    <row r="69" s="145" customFormat="1" ht="14.25"/>
    <row r="70" s="145" customFormat="1" ht="14.25"/>
    <row r="71" s="145" customFormat="1" ht="14.25"/>
    <row r="72" s="145" customFormat="1" ht="14.25"/>
    <row r="73" s="145" customFormat="1" ht="14.25"/>
    <row r="74" s="145" customFormat="1" ht="14.25"/>
    <row r="75" s="145" customFormat="1" ht="14.25"/>
    <row r="76" s="145" customFormat="1" ht="14.25"/>
    <row r="77" s="145" customFormat="1" ht="14.25"/>
    <row r="78" s="145" customFormat="1" ht="14.25"/>
    <row r="79" s="145" customFormat="1" ht="14.25"/>
    <row r="80" s="145" customFormat="1" ht="14.25"/>
    <row r="81" s="145" customFormat="1" ht="14.25"/>
    <row r="82" s="145" customFormat="1" ht="14.25"/>
    <row r="83" s="145" customFormat="1" ht="14.25"/>
    <row r="84" s="145" customFormat="1" ht="14.25"/>
    <row r="85" s="145" customFormat="1" ht="14.25"/>
    <row r="86" s="145" customFormat="1" ht="14.25"/>
    <row r="87" s="145" customFormat="1" ht="14.25"/>
    <row r="88" s="145" customFormat="1" ht="14.25"/>
    <row r="89" s="145" customFormat="1" ht="14.25"/>
    <row r="90" s="145" customFormat="1" ht="14.25"/>
    <row r="91" s="145" customFormat="1" ht="14.25"/>
    <row r="92" s="145" customFormat="1" ht="14.25"/>
    <row r="93" s="145" customFormat="1" ht="14.25"/>
    <row r="94" s="145" customFormat="1" ht="14.25"/>
    <row r="95" s="145" customFormat="1" ht="14.25"/>
    <row r="96" s="145" customFormat="1" ht="14.25"/>
    <row r="97" s="145" customFormat="1" ht="14.25"/>
    <row r="98" s="145" customFormat="1" ht="14.25"/>
    <row r="99" s="145" customFormat="1" ht="14.25"/>
    <row r="100" s="145" customFormat="1" ht="14.25"/>
    <row r="101" s="145" customFormat="1" ht="14.25"/>
    <row r="102" s="145" customFormat="1" ht="14.25"/>
    <row r="103" s="145" customFormat="1" ht="14.25"/>
    <row r="104" s="145" customFormat="1" ht="14.25"/>
    <row r="105" s="145" customFormat="1" ht="14.25"/>
    <row r="106" s="145" customFormat="1" ht="14.25"/>
    <row r="107" s="145" customFormat="1" ht="14.25"/>
    <row r="108" s="145" customFormat="1" ht="14.25"/>
    <row r="109" s="145" customFormat="1" ht="14.25"/>
    <row r="110" s="145" customFormat="1" ht="14.25"/>
    <row r="111" s="145" customFormat="1" ht="14.25"/>
    <row r="112" s="145" customFormat="1" ht="14.25"/>
    <row r="113" s="145" customFormat="1" ht="14.25"/>
    <row r="114" s="145" customFormat="1" ht="14.25"/>
    <row r="115" s="145" customFormat="1" ht="14.25"/>
    <row r="116" s="145" customFormat="1" ht="14.25"/>
    <row r="117" s="145" customFormat="1" ht="14.25"/>
    <row r="118" s="145" customFormat="1" ht="14.25"/>
    <row r="119" s="145" customFormat="1" ht="14.25"/>
    <row r="120" s="145" customFormat="1" ht="14.25"/>
    <row r="121" s="145" customFormat="1" ht="14.25"/>
    <row r="122" s="145" customFormat="1" ht="14.25"/>
    <row r="123" s="145" customFormat="1" ht="14.25"/>
    <row r="124" s="145" customFormat="1" ht="14.25"/>
    <row r="125" s="145" customFormat="1" ht="14.25"/>
    <row r="126" s="145" customFormat="1" ht="14.25"/>
    <row r="127" s="145" customFormat="1" ht="14.25"/>
    <row r="128" s="145" customFormat="1" ht="14.25"/>
    <row r="129" s="145" customFormat="1" ht="14.25"/>
    <row r="130" s="145" customFormat="1" ht="14.25"/>
    <row r="131" s="145" customFormat="1" ht="14.25"/>
    <row r="132" s="145" customFormat="1" ht="14.25"/>
    <row r="133" s="145" customFormat="1" ht="14.25"/>
    <row r="134" s="145" customFormat="1" ht="14.25"/>
    <row r="135" s="145" customFormat="1" ht="14.25"/>
    <row r="136" s="145" customFormat="1" ht="14.25"/>
    <row r="137" s="145" customFormat="1" ht="14.25"/>
    <row r="138" s="145" customFormat="1" ht="14.25"/>
    <row r="139" s="145" customFormat="1" ht="14.25"/>
    <row r="140" s="145" customFormat="1" ht="14.25"/>
    <row r="141" s="145" customFormat="1" ht="14.25"/>
    <row r="142" s="145" customFormat="1" ht="14.25"/>
    <row r="143" s="145" customFormat="1" ht="14.25"/>
    <row r="144" s="145" customFormat="1" ht="14.25"/>
    <row r="145" s="145" customFormat="1" ht="14.25"/>
    <row r="146" s="145" customFormat="1" ht="14.25"/>
    <row r="147" s="145" customFormat="1" ht="14.25"/>
    <row r="148" s="145" customFormat="1" ht="14.25"/>
    <row r="149" s="145" customFormat="1" ht="14.25"/>
    <row r="150" s="145" customFormat="1" ht="14.25"/>
    <row r="151" s="145" customFormat="1" ht="14.25"/>
    <row r="152" s="145" customFormat="1" ht="14.25"/>
    <row r="153" s="145" customFormat="1" ht="14.25"/>
    <row r="154" s="145" customFormat="1" ht="14.25"/>
    <row r="155" s="145" customFormat="1" ht="14.25"/>
    <row r="156" s="145" customFormat="1" ht="14.25"/>
    <row r="157" s="145" customFormat="1" ht="14.25"/>
    <row r="158" s="145" customFormat="1" ht="14.25"/>
    <row r="159" s="145" customFormat="1" ht="14.25"/>
    <row r="160" s="145" customFormat="1" ht="14.25"/>
    <row r="161" s="145" customFormat="1" ht="14.25"/>
    <row r="162" s="145" customFormat="1" ht="14.25"/>
    <row r="163" s="145" customFormat="1" ht="14.25"/>
    <row r="164" s="145" customFormat="1" ht="14.25"/>
    <row r="165" s="145" customFormat="1" ht="14.25"/>
    <row r="166" s="145" customFormat="1" ht="14.25"/>
    <row r="167" s="145" customFormat="1" ht="14.25"/>
    <row r="168" s="145" customFormat="1" ht="14.25"/>
    <row r="169" s="145" customFormat="1" ht="14.25"/>
    <row r="170" s="145" customFormat="1" ht="14.25"/>
    <row r="171" s="145" customFormat="1" ht="14.25"/>
    <row r="172" s="145" customFormat="1" ht="14.25"/>
    <row r="173" s="145" customFormat="1" ht="14.25"/>
    <row r="174" s="145" customFormat="1" ht="14.25"/>
    <row r="175" s="145" customFormat="1" ht="14.25"/>
    <row r="176" s="145" customFormat="1" ht="14.25"/>
    <row r="177" s="145" customFormat="1" ht="14.25"/>
    <row r="178" s="145" customFormat="1" ht="14.25"/>
    <row r="179" s="145" customFormat="1" ht="14.25"/>
    <row r="180" s="145" customFormat="1" ht="14.25"/>
    <row r="181" s="145" customFormat="1" ht="14.25"/>
    <row r="182" s="145" customFormat="1" ht="14.25"/>
    <row r="183" s="145" customFormat="1" ht="14.25"/>
    <row r="184" s="145" customFormat="1" ht="14.25"/>
    <row r="185" s="145" customFormat="1" ht="14.25"/>
    <row r="186" s="145" customFormat="1" ht="14.25"/>
    <row r="187" s="145" customFormat="1" ht="14.25"/>
    <row r="188" s="145" customFormat="1" ht="14.25"/>
    <row r="189" s="145" customFormat="1" ht="14.25"/>
    <row r="190" s="145" customFormat="1" ht="14.25"/>
    <row r="191" s="145" customFormat="1" ht="14.25"/>
    <row r="192" s="145" customFormat="1" ht="14.25"/>
    <row r="193" s="145" customFormat="1" ht="14.25"/>
    <row r="194" s="145" customFormat="1" ht="14.25"/>
    <row r="195" s="145" customFormat="1" ht="14.25"/>
    <row r="196" s="145" customFormat="1" ht="14.25"/>
    <row r="197" s="145" customFormat="1" ht="14.25"/>
    <row r="198" s="145" customFormat="1" ht="14.25"/>
    <row r="199" s="145" customFormat="1" ht="14.25"/>
    <row r="200" s="145" customFormat="1" ht="14.25"/>
    <row r="201" s="145" customFormat="1" ht="14.25"/>
    <row r="202" s="145" customFormat="1" ht="14.25"/>
    <row r="203" s="145" customFormat="1" ht="14.25"/>
    <row r="204" s="145" customFormat="1" ht="14.25"/>
    <row r="205" s="145" customFormat="1" ht="14.25"/>
    <row r="206" s="145" customFormat="1" ht="14.25"/>
    <row r="207" s="145" customFormat="1" ht="14.25"/>
    <row r="208" s="145" customFormat="1" ht="14.25"/>
    <row r="209" s="145" customFormat="1" ht="14.25"/>
    <row r="210" s="145" customFormat="1" ht="14.25"/>
    <row r="211" s="145" customFormat="1" ht="14.25"/>
    <row r="212" s="145" customFormat="1" ht="14.25"/>
    <row r="213" s="145" customFormat="1" ht="14.25"/>
    <row r="214" s="145" customFormat="1" ht="14.25"/>
    <row r="215" s="145" customFormat="1" ht="14.25"/>
    <row r="216" s="145" customFormat="1" ht="14.25"/>
    <row r="217" s="145" customFormat="1" ht="14.25"/>
    <row r="218" s="145" customFormat="1" ht="14.25"/>
    <row r="219" s="145" customFormat="1" ht="14.25"/>
    <row r="220" s="145" customFormat="1" ht="14.25"/>
    <row r="221" s="145" customFormat="1" ht="14.25"/>
    <row r="222" s="145" customFormat="1" ht="14.25"/>
    <row r="223" s="145" customFormat="1" ht="14.25"/>
    <row r="224" s="145" customFormat="1" ht="14.25"/>
    <row r="225" s="145" customFormat="1" ht="14.25"/>
    <row r="226" s="145" customFormat="1" ht="14.25"/>
    <row r="227" s="145" customFormat="1" ht="14.25"/>
    <row r="228" s="145" customFormat="1" ht="14.25"/>
    <row r="229" s="145" customFormat="1" ht="14.25"/>
    <row r="230" s="145" customFormat="1" ht="14.25"/>
    <row r="231" s="145" customFormat="1" ht="14.25"/>
    <row r="232" s="145" customFormat="1" ht="14.25"/>
    <row r="233" s="145" customFormat="1" ht="14.25"/>
    <row r="234" s="145" customFormat="1" ht="14.25"/>
    <row r="235" s="145" customFormat="1" ht="14.25"/>
    <row r="236" s="145" customFormat="1" ht="14.25"/>
    <row r="237" s="145" customFormat="1" ht="14.25"/>
    <row r="238" s="145" customFormat="1" ht="14.25"/>
    <row r="239" s="145" customFormat="1" ht="14.25"/>
    <row r="240" s="145" customFormat="1" ht="14.25"/>
    <row r="241" s="145" customFormat="1" ht="14.25"/>
    <row r="242" s="145" customFormat="1" ht="14.25"/>
    <row r="243" s="145" customFormat="1" ht="14.25"/>
    <row r="244" s="145" customFormat="1" ht="14.25"/>
    <row r="245" s="145" customFormat="1" ht="14.25"/>
    <row r="246" s="145" customFormat="1" ht="14.25"/>
    <row r="247" s="145" customFormat="1" ht="14.25"/>
    <row r="248" s="145" customFormat="1" ht="14.25"/>
    <row r="249" s="145" customFormat="1" ht="14.25"/>
    <row r="250" s="145" customFormat="1" ht="14.25"/>
    <row r="251" s="145" customFormat="1" ht="14.25"/>
    <row r="252" s="145" customFormat="1" ht="14.25"/>
    <row r="253" s="145" customFormat="1" ht="14.25"/>
    <row r="254" s="145" customFormat="1" ht="14.25"/>
    <row r="255" s="145" customFormat="1" ht="14.25"/>
    <row r="256" s="145" customFormat="1" ht="14.25"/>
    <row r="257" s="145" customFormat="1" ht="14.25"/>
    <row r="258" s="145" customFormat="1" ht="14.25"/>
    <row r="259" s="145" customFormat="1" ht="14.25"/>
    <row r="260" s="145" customFormat="1" ht="14.25"/>
    <row r="261" s="145" customFormat="1" ht="14.25"/>
    <row r="262" s="145" customFormat="1" ht="14.25"/>
    <row r="263" s="145" customFormat="1" ht="14.25"/>
    <row r="264" s="145" customFormat="1" ht="14.25"/>
    <row r="265" s="145" customFormat="1" ht="14.25"/>
    <row r="266" s="145" customFormat="1" ht="14.25"/>
    <row r="267" s="145" customFormat="1" ht="14.25"/>
    <row r="268" s="145" customFormat="1" ht="14.25"/>
    <row r="269" s="145" customFormat="1" ht="14.25"/>
    <row r="270" s="145" customFormat="1" ht="14.25"/>
    <row r="271" s="145" customFormat="1" ht="14.25"/>
    <row r="272" s="145" customFormat="1" ht="14.25"/>
    <row r="273" s="145" customFormat="1" ht="14.25"/>
    <row r="274" s="145" customFormat="1" ht="14.25"/>
    <row r="275" s="145" customFormat="1" ht="14.25"/>
    <row r="276" s="145" customFormat="1" ht="14.25"/>
    <row r="277" s="145" customFormat="1" ht="14.25"/>
    <row r="278" s="145" customFormat="1" ht="14.25"/>
    <row r="279" s="145" customFormat="1" ht="14.25"/>
    <row r="280" s="145" customFormat="1" ht="14.25"/>
    <row r="281" s="145" customFormat="1" ht="14.25"/>
    <row r="282" s="145" customFormat="1" ht="14.25"/>
    <row r="283" s="145" customFormat="1" ht="14.25"/>
    <row r="284" s="145" customFormat="1" ht="14.25"/>
    <row r="285" s="145" customFormat="1" ht="14.25"/>
    <row r="286" s="145" customFormat="1" ht="14.25"/>
    <row r="287" s="145" customFormat="1" ht="14.25"/>
    <row r="288" s="145" customFormat="1" ht="14.25"/>
    <row r="289" s="145" customFormat="1" ht="14.25"/>
    <row r="290" s="145" customFormat="1" ht="14.25"/>
    <row r="291" s="145" customFormat="1" ht="14.25"/>
    <row r="292" s="145" customFormat="1" ht="14.25"/>
    <row r="293" s="145" customFormat="1" ht="14.25"/>
    <row r="294" s="145" customFormat="1" ht="14.25"/>
    <row r="295" s="145" customFormat="1" ht="14.25"/>
    <row r="296" s="145" customFormat="1" ht="14.25"/>
    <row r="297" s="145" customFormat="1" ht="14.25"/>
    <row r="298" s="145" customFormat="1" ht="14.25"/>
    <row r="299" s="145" customFormat="1" ht="14.25"/>
    <row r="300" s="145" customFormat="1" ht="14.25"/>
    <row r="301" s="145" customFormat="1" ht="14.25"/>
    <row r="302" s="145" customFormat="1" ht="14.25"/>
    <row r="303" s="145" customFormat="1" ht="14.25"/>
    <row r="304" s="145" customFormat="1" ht="14.25"/>
    <row r="305" s="145" customFormat="1" ht="14.25"/>
    <row r="306" s="145" customFormat="1" ht="14.25"/>
    <row r="307" s="145" customFormat="1" ht="14.25"/>
    <row r="308" s="145" customFormat="1" ht="14.25"/>
    <row r="309" s="145" customFormat="1" ht="14.25"/>
    <row r="310" s="145" customFormat="1" ht="14.25"/>
    <row r="311" s="145" customFormat="1" ht="14.25"/>
    <row r="312" s="145" customFormat="1" ht="14.25"/>
    <row r="313" s="145" customFormat="1" ht="14.25"/>
    <row r="314" s="145" customFormat="1" ht="14.25"/>
    <row r="315" s="145" customFormat="1" ht="14.25"/>
    <row r="316" s="145" customFormat="1" ht="14.25"/>
    <row r="317" s="145" customFormat="1" ht="14.25"/>
    <row r="318" s="145" customFormat="1" ht="14.25"/>
    <row r="319" s="145" customFormat="1" ht="14.25"/>
    <row r="320" s="145" customFormat="1" ht="14.25"/>
    <row r="321" s="145" customFormat="1" ht="14.25"/>
    <row r="322" s="145" customFormat="1" ht="14.25"/>
    <row r="323" s="145" customFormat="1" ht="14.25"/>
    <row r="324" s="145" customFormat="1" ht="14.25"/>
    <row r="325" s="145" customFormat="1" ht="14.25"/>
    <row r="326" s="145" customFormat="1" ht="14.25"/>
    <row r="327" s="145" customFormat="1" ht="14.25"/>
    <row r="328" s="145" customFormat="1" ht="14.25"/>
    <row r="329" s="145" customFormat="1" ht="14.25"/>
    <row r="330" s="145" customFormat="1" ht="14.25"/>
    <row r="331" s="145" customFormat="1" ht="14.25"/>
    <row r="332" s="145" customFormat="1" ht="14.25"/>
    <row r="333" s="145" customFormat="1" ht="14.25"/>
    <row r="334" s="145" customFormat="1" ht="14.25"/>
    <row r="335" s="145" customFormat="1" ht="14.25"/>
    <row r="336" s="145" customFormat="1" ht="14.25"/>
    <row r="337" s="145" customFormat="1" ht="14.25"/>
    <row r="338" s="145" customFormat="1" ht="14.25"/>
    <row r="339" s="145" customFormat="1" ht="14.25"/>
    <row r="340" s="145" customFormat="1" ht="14.25"/>
    <row r="341" s="145" customFormat="1" ht="14.25"/>
    <row r="342" s="145" customFormat="1" ht="14.25"/>
    <row r="343" s="145" customFormat="1" ht="14.25"/>
    <row r="344" s="145" customFormat="1" ht="14.25"/>
    <row r="345" s="145" customFormat="1" ht="14.25"/>
    <row r="346" s="145" customFormat="1" ht="14.25"/>
    <row r="347" s="145" customFormat="1" ht="14.25"/>
    <row r="348" s="145" customFormat="1" ht="14.25"/>
    <row r="349" s="145" customFormat="1" ht="14.25"/>
    <row r="350" s="145" customFormat="1" ht="14.25"/>
    <row r="351" s="145" customFormat="1" ht="14.25"/>
    <row r="352" s="145" customFormat="1" ht="14.25"/>
    <row r="353" s="145" customFormat="1" ht="14.25"/>
    <row r="354" s="145" customFormat="1" ht="14.25"/>
    <row r="355" s="145" customFormat="1" ht="14.25"/>
    <row r="356" s="145" customFormat="1" ht="14.25"/>
    <row r="357" s="145" customFormat="1" ht="14.25"/>
    <row r="358" s="145" customFormat="1" ht="14.25"/>
    <row r="359" s="145" customFormat="1" ht="14.25"/>
    <row r="360" s="145" customFormat="1" ht="14.25"/>
    <row r="361" s="145" customFormat="1" ht="14.25"/>
    <row r="362" s="145" customFormat="1" ht="14.25"/>
    <row r="363" s="145" customFormat="1" ht="14.25"/>
    <row r="364" s="145" customFormat="1" ht="14.25"/>
    <row r="365" s="145" customFormat="1" ht="14.25"/>
    <row r="366" s="145" customFormat="1" ht="14.25"/>
    <row r="367" s="145" customFormat="1" ht="14.25"/>
    <row r="368" s="145" customFormat="1" ht="14.25"/>
    <row r="369" s="145" customFormat="1" ht="14.25"/>
    <row r="370" s="145" customFormat="1" ht="14.25"/>
    <row r="371" s="145" customFormat="1" ht="14.25"/>
    <row r="372" s="145" customFormat="1" ht="14.25"/>
    <row r="373" s="145" customFormat="1" ht="14.25"/>
    <row r="374" s="145" customFormat="1" ht="14.25"/>
    <row r="375" s="145" customFormat="1" ht="14.25"/>
    <row r="376" s="145" customFormat="1" ht="14.25"/>
    <row r="377" s="145" customFormat="1" ht="14.25"/>
    <row r="378" s="145" customFormat="1" ht="14.25"/>
    <row r="379" s="145" customFormat="1" ht="14.25"/>
    <row r="380" s="145" customFormat="1" ht="14.25"/>
    <row r="381" s="145" customFormat="1" ht="14.25"/>
    <row r="382" s="145" customFormat="1" ht="14.25"/>
    <row r="383" s="145" customFormat="1" ht="14.25"/>
    <row r="384" s="145" customFormat="1" ht="14.25"/>
    <row r="385" s="145" customFormat="1" ht="14.25"/>
    <row r="386" s="145" customFormat="1" ht="14.25"/>
    <row r="387" s="145" customFormat="1" ht="14.25"/>
    <row r="388" s="145" customFormat="1" ht="14.25"/>
    <row r="389" s="145" customFormat="1" ht="14.25"/>
    <row r="390" s="145" customFormat="1" ht="14.25"/>
    <row r="391" s="145" customFormat="1" ht="14.25"/>
    <row r="392" s="145" customFormat="1" ht="14.25"/>
    <row r="393" s="145" customFormat="1" ht="14.25"/>
    <row r="394" s="145" customFormat="1" ht="14.25"/>
    <row r="395" s="145" customFormat="1" ht="14.25"/>
    <row r="396" s="145" customFormat="1" ht="14.25"/>
    <row r="397" s="145" customFormat="1" ht="14.25"/>
    <row r="398" s="145" customFormat="1" ht="14.25"/>
    <row r="399" s="145" customFormat="1" ht="14.25"/>
    <row r="400" s="145" customFormat="1" ht="14.25"/>
    <row r="401" s="145" customFormat="1" ht="14.25"/>
    <row r="402" s="145" customFormat="1" ht="14.25"/>
    <row r="403" s="145" customFormat="1" ht="14.25"/>
    <row r="404" s="145" customFormat="1" ht="14.25"/>
    <row r="405" s="145" customFormat="1" ht="14.25"/>
    <row r="406" s="145" customFormat="1" ht="14.25"/>
    <row r="407" s="145" customFormat="1" ht="14.25"/>
    <row r="408" s="145" customFormat="1" ht="14.25"/>
    <row r="409" s="145" customFormat="1" ht="14.25"/>
    <row r="410" s="145" customFormat="1" ht="14.25"/>
    <row r="411" s="145" customFormat="1" ht="14.25"/>
    <row r="412" s="145" customFormat="1" ht="14.25"/>
    <row r="413" s="145" customFormat="1" ht="14.25"/>
    <row r="414" s="145" customFormat="1" ht="14.25"/>
    <row r="415" s="145" customFormat="1" ht="14.25"/>
    <row r="416" s="145" customFormat="1" ht="14.25"/>
    <row r="417" s="145" customFormat="1" ht="14.25"/>
    <row r="418" s="145" customFormat="1" ht="14.25"/>
    <row r="419" s="145" customFormat="1" ht="14.25"/>
    <row r="420" s="145" customFormat="1" ht="14.25"/>
    <row r="421" s="145" customFormat="1" ht="14.25"/>
    <row r="422" s="145" customFormat="1" ht="14.25"/>
    <row r="423" s="145" customFormat="1" ht="14.25"/>
    <row r="424" s="145" customFormat="1" ht="14.25"/>
    <row r="425" s="145" customFormat="1" ht="14.25"/>
    <row r="426" s="145" customFormat="1" ht="14.25"/>
    <row r="427" s="145" customFormat="1" ht="14.25"/>
    <row r="428" s="145" customFormat="1" ht="14.25"/>
    <row r="429" s="145" customFormat="1" ht="14.25"/>
    <row r="430" s="145" customFormat="1" ht="14.25"/>
    <row r="431" s="145" customFormat="1" ht="14.25"/>
    <row r="432" s="145" customFormat="1" ht="14.25"/>
    <row r="433" s="145" customFormat="1" ht="14.25"/>
    <row r="434" s="145" customFormat="1" ht="14.25"/>
    <row r="435" s="145" customFormat="1" ht="14.25"/>
    <row r="436" s="145" customFormat="1" ht="14.25"/>
    <row r="437" s="145" customFormat="1" ht="14.25"/>
    <row r="438" s="145" customFormat="1" ht="14.25"/>
    <row r="439" s="145" customFormat="1" ht="14.25"/>
    <row r="440" s="145" customFormat="1" ht="14.25"/>
    <row r="441" s="145" customFormat="1" ht="14.25"/>
  </sheetData>
  <sheetProtection/>
  <mergeCells count="12">
    <mergeCell ref="B2:K2"/>
    <mergeCell ref="B3:K3"/>
    <mergeCell ref="D4:E4"/>
    <mergeCell ref="F4:J4"/>
    <mergeCell ref="A6:B6"/>
    <mergeCell ref="B59:K59"/>
    <mergeCell ref="B60:K60"/>
    <mergeCell ref="B61:K61"/>
    <mergeCell ref="A4:A5"/>
    <mergeCell ref="B4:B5"/>
    <mergeCell ref="C4:C5"/>
    <mergeCell ref="K4:K5"/>
  </mergeCells>
  <printOptions horizontalCentered="1"/>
  <pageMargins left="0.47" right="0.2" top="0.59" bottom="0.71" header="0.35" footer="0.43"/>
  <pageSetup firstPageNumber="1" useFirstPageNumber="1" fitToHeight="0" fitToWidth="1" horizontalDpi="600" verticalDpi="600" orientation="landscape" paperSize="9" scale="87"/>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IV194"/>
  <sheetViews>
    <sheetView workbookViewId="0" topLeftCell="A1">
      <pane xSplit="2" ySplit="7" topLeftCell="C8" activePane="bottomRight" state="frozen"/>
      <selection pane="bottomRight" activeCell="A1" sqref="A1"/>
    </sheetView>
  </sheetViews>
  <sheetFormatPr defaultColWidth="9.00390625" defaultRowHeight="24.75" customHeight="1"/>
  <cols>
    <col min="1" max="1" width="28.25390625" style="91" customWidth="1"/>
    <col min="2" max="2" width="5.625" style="91" customWidth="1"/>
    <col min="3" max="3" width="7.50390625" style="91" customWidth="1"/>
    <col min="4" max="4" width="6.875" style="91" customWidth="1"/>
    <col min="5" max="5" width="7.25390625" style="91" customWidth="1"/>
    <col min="6" max="6" width="11.50390625" style="91" customWidth="1"/>
    <col min="7" max="7" width="5.625" style="91" customWidth="1"/>
    <col min="8" max="8" width="12.625" style="91" customWidth="1"/>
    <col min="9" max="9" width="10.125" style="91" customWidth="1"/>
    <col min="10" max="11" width="5.00390625" style="91" customWidth="1"/>
    <col min="12" max="13" width="3.875" style="91" customWidth="1"/>
    <col min="14" max="14" width="5.375" style="91" customWidth="1"/>
    <col min="15" max="15" width="7.00390625" style="91" customWidth="1"/>
    <col min="16" max="16" width="13.00390625" style="91" customWidth="1"/>
    <col min="17" max="18" width="8.50390625" style="91" customWidth="1"/>
    <col min="19" max="19" width="12.625" style="91" customWidth="1"/>
    <col min="20" max="20" width="5.75390625" style="91" customWidth="1"/>
    <col min="21" max="21" width="5.00390625" style="91" customWidth="1"/>
    <col min="22" max="27" width="2.125" style="91" customWidth="1"/>
    <col min="28" max="28" width="12.50390625" style="91" customWidth="1"/>
    <col min="29" max="30" width="2.125" style="91" customWidth="1"/>
    <col min="31" max="31" width="11.50390625" style="91" customWidth="1"/>
    <col min="32" max="34" width="2.125" style="91" customWidth="1"/>
    <col min="35" max="37" width="2.625" style="91" customWidth="1"/>
    <col min="38" max="16384" width="9.00390625" style="91" customWidth="1"/>
  </cols>
  <sheetData>
    <row r="1" s="91" customFormat="1" ht="24.75" customHeight="1">
      <c r="A1" s="95" t="s">
        <v>125</v>
      </c>
    </row>
    <row r="2" spans="1:37" s="92" customFormat="1" ht="24.75" customHeight="1">
      <c r="A2" s="96" t="s">
        <v>126</v>
      </c>
      <c r="B2" s="97"/>
      <c r="C2" s="97"/>
      <c r="D2" s="97"/>
      <c r="E2" s="97"/>
      <c r="F2" s="97"/>
      <c r="G2" s="97"/>
      <c r="H2" s="97"/>
      <c r="I2" s="97"/>
      <c r="J2" s="97"/>
      <c r="K2" s="97"/>
      <c r="L2" s="97"/>
      <c r="M2" s="97"/>
      <c r="N2" s="97"/>
      <c r="O2" s="97"/>
      <c r="P2" s="97"/>
      <c r="Q2" s="97"/>
      <c r="R2" s="97"/>
      <c r="S2" s="97"/>
      <c r="T2" s="97"/>
      <c r="U2" s="97"/>
      <c r="V2" s="115"/>
      <c r="W2" s="115"/>
      <c r="X2" s="115"/>
      <c r="Y2" s="115"/>
      <c r="Z2" s="115"/>
      <c r="AA2" s="115"/>
      <c r="AB2" s="115"/>
      <c r="AC2" s="115"/>
      <c r="AD2" s="115"/>
      <c r="AE2" s="115"/>
      <c r="AF2" s="115"/>
      <c r="AG2" s="115"/>
      <c r="AH2" s="115"/>
      <c r="AI2" s="115"/>
      <c r="AJ2" s="115"/>
      <c r="AK2" s="115"/>
    </row>
    <row r="3" spans="1:37" s="6" customFormat="1" ht="24.75" customHeight="1">
      <c r="A3" s="98" t="s">
        <v>127</v>
      </c>
      <c r="B3" s="98"/>
      <c r="C3" s="7"/>
      <c r="D3" s="7"/>
      <c r="E3" s="7"/>
      <c r="F3" s="7"/>
      <c r="G3" s="7"/>
      <c r="H3" s="7"/>
      <c r="I3" s="7"/>
      <c r="J3" s="7"/>
      <c r="K3" s="112"/>
      <c r="L3" s="112"/>
      <c r="M3" s="7"/>
      <c r="N3" s="7"/>
      <c r="O3" s="7"/>
      <c r="P3" s="7"/>
      <c r="Q3" s="7"/>
      <c r="R3" s="7"/>
      <c r="S3" s="7"/>
      <c r="T3" s="7"/>
      <c r="U3" s="116"/>
      <c r="V3" s="117"/>
      <c r="W3" s="117"/>
      <c r="X3" s="117"/>
      <c r="Y3" s="117"/>
      <c r="Z3" s="117"/>
      <c r="AA3" s="117"/>
      <c r="AB3" s="117"/>
      <c r="AC3" s="117"/>
      <c r="AD3" s="117"/>
      <c r="AE3" s="117"/>
      <c r="AF3" s="117"/>
      <c r="AG3" s="117"/>
      <c r="AH3" s="117"/>
      <c r="AI3" s="117"/>
      <c r="AJ3" s="117"/>
      <c r="AK3" s="117"/>
    </row>
    <row r="4" spans="1:21" s="6" customFormat="1" ht="24.75" customHeight="1">
      <c r="A4" s="25" t="s">
        <v>128</v>
      </c>
      <c r="B4" s="25" t="s">
        <v>3</v>
      </c>
      <c r="C4" s="25" t="s">
        <v>129</v>
      </c>
      <c r="D4" s="25"/>
      <c r="E4" s="25"/>
      <c r="F4" s="25" t="s">
        <v>130</v>
      </c>
      <c r="G4" s="25"/>
      <c r="H4" s="25"/>
      <c r="I4" s="25"/>
      <c r="J4" s="25"/>
      <c r="K4" s="25"/>
      <c r="L4" s="25"/>
      <c r="M4" s="25"/>
      <c r="N4" s="25"/>
      <c r="O4" s="25" t="s">
        <v>131</v>
      </c>
      <c r="P4" s="25"/>
      <c r="Q4" s="25"/>
      <c r="R4" s="25"/>
      <c r="S4" s="25"/>
      <c r="T4" s="25" t="s">
        <v>132</v>
      </c>
      <c r="U4" s="25" t="s">
        <v>133</v>
      </c>
    </row>
    <row r="5" spans="1:28" s="6" customFormat="1" ht="24.75" customHeight="1">
      <c r="A5" s="25"/>
      <c r="B5" s="25"/>
      <c r="C5" s="25" t="s">
        <v>4</v>
      </c>
      <c r="D5" s="25" t="s">
        <v>134</v>
      </c>
      <c r="E5" s="25"/>
      <c r="F5" s="25" t="s">
        <v>54</v>
      </c>
      <c r="G5" s="99" t="s">
        <v>135</v>
      </c>
      <c r="H5" s="100" t="s">
        <v>136</v>
      </c>
      <c r="I5" s="113"/>
      <c r="J5" s="113"/>
      <c r="K5" s="114"/>
      <c r="L5" s="25" t="s">
        <v>137</v>
      </c>
      <c r="M5" s="25" t="s">
        <v>138</v>
      </c>
      <c r="N5" s="25" t="s">
        <v>139</v>
      </c>
      <c r="O5" s="25" t="s">
        <v>21</v>
      </c>
      <c r="P5" s="25"/>
      <c r="Q5" s="100" t="s">
        <v>10</v>
      </c>
      <c r="R5" s="113"/>
      <c r="S5" s="118"/>
      <c r="T5" s="25"/>
      <c r="U5" s="25"/>
      <c r="AB5" s="10"/>
    </row>
    <row r="6" spans="1:28" s="6" customFormat="1" ht="24.75" customHeight="1">
      <c r="A6" s="25"/>
      <c r="B6" s="25"/>
      <c r="C6" s="25"/>
      <c r="D6" s="25" t="s">
        <v>140</v>
      </c>
      <c r="E6" s="25" t="s">
        <v>141</v>
      </c>
      <c r="F6" s="25"/>
      <c r="G6" s="101"/>
      <c r="H6" s="25" t="s">
        <v>142</v>
      </c>
      <c r="I6" s="25" t="s">
        <v>143</v>
      </c>
      <c r="J6" s="25" t="s">
        <v>144</v>
      </c>
      <c r="K6" s="28" t="s">
        <v>145</v>
      </c>
      <c r="L6" s="25"/>
      <c r="M6" s="25"/>
      <c r="N6" s="25"/>
      <c r="O6" s="25" t="s">
        <v>146</v>
      </c>
      <c r="P6" s="25" t="s">
        <v>147</v>
      </c>
      <c r="Q6" s="25" t="s">
        <v>148</v>
      </c>
      <c r="R6" s="25" t="s">
        <v>149</v>
      </c>
      <c r="S6" s="25" t="s">
        <v>147</v>
      </c>
      <c r="T6" s="25"/>
      <c r="U6" s="25"/>
      <c r="AB6" s="10"/>
    </row>
    <row r="7" spans="1:31" s="6" customFormat="1" ht="24.75" customHeight="1">
      <c r="A7" s="102" t="s">
        <v>54</v>
      </c>
      <c r="B7" s="44"/>
      <c r="C7" s="25"/>
      <c r="D7" s="25"/>
      <c r="E7" s="25"/>
      <c r="F7" s="25">
        <f aca="true" t="shared" si="0" ref="F7:F12">SUM(G7:N7)</f>
        <v>19553.319999999996</v>
      </c>
      <c r="G7" s="25"/>
      <c r="H7" s="103">
        <f>SUM(H8,H109,H126,H136,H183,H184)</f>
        <v>13370.310985999999</v>
      </c>
      <c r="I7" s="25">
        <f>SUM(I8,I109,I126,I136,I183,I184)</f>
        <v>5857.779014</v>
      </c>
      <c r="J7" s="25">
        <f aca="true" t="shared" si="1" ref="J7:S7">SUM(J8,J109,J126,J136,J183,J184)</f>
        <v>325.22999999999996</v>
      </c>
      <c r="K7" s="25">
        <f t="shared" si="1"/>
        <v>0</v>
      </c>
      <c r="L7" s="25">
        <f t="shared" si="1"/>
        <v>0</v>
      </c>
      <c r="M7" s="25">
        <f t="shared" si="1"/>
        <v>0</v>
      </c>
      <c r="N7" s="25">
        <f t="shared" si="1"/>
        <v>0</v>
      </c>
      <c r="O7" s="25">
        <f t="shared" si="1"/>
        <v>3</v>
      </c>
      <c r="P7" s="25">
        <f t="shared" si="1"/>
        <v>14508.484064</v>
      </c>
      <c r="Q7" s="25">
        <f t="shared" si="1"/>
        <v>7583</v>
      </c>
      <c r="R7" s="25">
        <f t="shared" si="1"/>
        <v>28928</v>
      </c>
      <c r="S7" s="25">
        <f t="shared" si="1"/>
        <v>4528.377636</v>
      </c>
      <c r="T7" s="44"/>
      <c r="U7" s="44"/>
      <c r="AE7" s="120"/>
    </row>
    <row r="8" spans="1:31" s="10" customFormat="1" ht="24.75" customHeight="1">
      <c r="A8" s="104" t="s">
        <v>150</v>
      </c>
      <c r="B8" s="25"/>
      <c r="C8" s="25"/>
      <c r="D8" s="25"/>
      <c r="E8" s="25"/>
      <c r="F8" s="25">
        <f>SUM(F9,F54,F63,F60,F62)</f>
        <v>13375.762364</v>
      </c>
      <c r="G8" s="25"/>
      <c r="H8" s="25">
        <f aca="true" t="shared" si="2" ref="H8:N8">SUM(H9,H54,H63,H60,H62,H86)</f>
        <v>9693.90335</v>
      </c>
      <c r="I8" s="25">
        <f t="shared" si="2"/>
        <v>4354.629014</v>
      </c>
      <c r="J8" s="25">
        <f t="shared" si="2"/>
        <v>325.22999999999996</v>
      </c>
      <c r="K8" s="25">
        <f t="shared" si="2"/>
        <v>0</v>
      </c>
      <c r="L8" s="25">
        <f t="shared" si="2"/>
        <v>0</v>
      </c>
      <c r="M8" s="25">
        <f t="shared" si="2"/>
        <v>0</v>
      </c>
      <c r="N8" s="25">
        <f t="shared" si="2"/>
        <v>0</v>
      </c>
      <c r="O8" s="25"/>
      <c r="P8" s="25">
        <f>SUM(P9,P54,P63,P60,P62,P86)</f>
        <v>13857.304064</v>
      </c>
      <c r="Q8" s="25"/>
      <c r="R8" s="25"/>
      <c r="S8" s="25"/>
      <c r="T8" s="25"/>
      <c r="U8" s="25"/>
      <c r="AE8" s="121"/>
    </row>
    <row r="9" spans="1:31" s="10" customFormat="1" ht="24.75" customHeight="1">
      <c r="A9" s="104" t="s">
        <v>151</v>
      </c>
      <c r="B9" s="25"/>
      <c r="C9" s="25"/>
      <c r="D9" s="25"/>
      <c r="E9" s="25"/>
      <c r="F9" s="25">
        <f t="shared" si="0"/>
        <v>9309.625264</v>
      </c>
      <c r="G9" s="25"/>
      <c r="H9" s="25">
        <f aca="true" t="shared" si="3" ref="H9:N9">SUM(H10:H25,H26,H44)</f>
        <v>5462.766250000001</v>
      </c>
      <c r="I9" s="25">
        <f t="shared" si="3"/>
        <v>3521.629014</v>
      </c>
      <c r="J9" s="25">
        <f t="shared" si="3"/>
        <v>325.22999999999996</v>
      </c>
      <c r="K9" s="25">
        <f t="shared" si="3"/>
        <v>0</v>
      </c>
      <c r="L9" s="25">
        <f t="shared" si="3"/>
        <v>0</v>
      </c>
      <c r="M9" s="25">
        <f t="shared" si="3"/>
        <v>0</v>
      </c>
      <c r="N9" s="25">
        <f t="shared" si="3"/>
        <v>0</v>
      </c>
      <c r="O9" s="25"/>
      <c r="P9" s="25">
        <f>SUM(P10:P25,P26,P44)</f>
        <v>8793.166964</v>
      </c>
      <c r="Q9" s="25"/>
      <c r="R9" s="25"/>
      <c r="S9" s="25"/>
      <c r="T9" s="25"/>
      <c r="U9" s="25"/>
      <c r="AE9" s="6"/>
    </row>
    <row r="10" spans="1:28" s="6" customFormat="1" ht="27.75" customHeight="1">
      <c r="A10" s="32" t="s">
        <v>152</v>
      </c>
      <c r="B10" s="44" t="s">
        <v>153</v>
      </c>
      <c r="C10" s="44">
        <v>3500</v>
      </c>
      <c r="D10" s="44">
        <v>1</v>
      </c>
      <c r="E10" s="44" t="s">
        <v>154</v>
      </c>
      <c r="F10" s="44">
        <f t="shared" si="0"/>
        <v>247.5</v>
      </c>
      <c r="G10" s="44"/>
      <c r="H10" s="105">
        <v>18.5</v>
      </c>
      <c r="I10" s="46">
        <v>229</v>
      </c>
      <c r="J10" s="44"/>
      <c r="K10" s="44"/>
      <c r="L10" s="44"/>
      <c r="M10" s="44"/>
      <c r="N10" s="44"/>
      <c r="O10" s="44">
        <v>1</v>
      </c>
      <c r="P10" s="46">
        <v>247.5</v>
      </c>
      <c r="Q10" s="44"/>
      <c r="R10" s="44"/>
      <c r="S10" s="44"/>
      <c r="T10" s="44" t="s">
        <v>155</v>
      </c>
      <c r="U10" s="44" t="s">
        <v>156</v>
      </c>
      <c r="AB10" s="122"/>
    </row>
    <row r="11" spans="1:28" s="6" customFormat="1" ht="27.75" customHeight="1">
      <c r="A11" s="32" t="s">
        <v>157</v>
      </c>
      <c r="B11" s="44"/>
      <c r="C11" s="44"/>
      <c r="D11" s="44"/>
      <c r="E11" s="44" t="s">
        <v>158</v>
      </c>
      <c r="F11" s="44">
        <f t="shared" si="0"/>
        <v>15.298853</v>
      </c>
      <c r="G11" s="44"/>
      <c r="H11" s="105">
        <v>15.298853</v>
      </c>
      <c r="I11" s="46"/>
      <c r="J11" s="44"/>
      <c r="K11" s="44"/>
      <c r="L11" s="44"/>
      <c r="M11" s="44"/>
      <c r="N11" s="44"/>
      <c r="O11" s="44"/>
      <c r="P11" s="105">
        <v>15.298853</v>
      </c>
      <c r="Q11" s="44"/>
      <c r="R11" s="44"/>
      <c r="S11" s="44"/>
      <c r="T11" s="44" t="s">
        <v>155</v>
      </c>
      <c r="U11" s="44" t="s">
        <v>155</v>
      </c>
      <c r="AB11" s="122"/>
    </row>
    <row r="12" spans="1:28" s="6" customFormat="1" ht="27.75" customHeight="1">
      <c r="A12" s="32" t="s">
        <v>159</v>
      </c>
      <c r="B12" s="44"/>
      <c r="C12" s="44"/>
      <c r="D12" s="44"/>
      <c r="E12" s="44"/>
      <c r="F12" s="44">
        <f t="shared" si="0"/>
        <v>107.211065</v>
      </c>
      <c r="G12" s="44"/>
      <c r="H12" s="105">
        <v>107.211065</v>
      </c>
      <c r="I12" s="46"/>
      <c r="J12" s="44"/>
      <c r="K12" s="44"/>
      <c r="L12" s="44"/>
      <c r="M12" s="44"/>
      <c r="N12" s="44"/>
      <c r="O12" s="44"/>
      <c r="P12" s="105">
        <v>107.211065</v>
      </c>
      <c r="Q12" s="44"/>
      <c r="R12" s="44"/>
      <c r="S12" s="44"/>
      <c r="T12" s="44" t="s">
        <v>155</v>
      </c>
      <c r="U12" s="44" t="s">
        <v>155</v>
      </c>
      <c r="AB12" s="122"/>
    </row>
    <row r="13" spans="1:28" s="6" customFormat="1" ht="30" customHeight="1">
      <c r="A13" s="32" t="s">
        <v>160</v>
      </c>
      <c r="B13" s="44" t="s">
        <v>153</v>
      </c>
      <c r="C13" s="44">
        <v>180</v>
      </c>
      <c r="D13" s="44">
        <v>1</v>
      </c>
      <c r="E13" s="44" t="s">
        <v>161</v>
      </c>
      <c r="F13" s="44">
        <v>46</v>
      </c>
      <c r="G13" s="44"/>
      <c r="H13" s="106">
        <v>46</v>
      </c>
      <c r="I13" s="46"/>
      <c r="J13" s="44"/>
      <c r="K13" s="44"/>
      <c r="L13" s="44"/>
      <c r="M13" s="44"/>
      <c r="N13" s="44"/>
      <c r="O13" s="44">
        <v>1</v>
      </c>
      <c r="P13" s="46">
        <v>46</v>
      </c>
      <c r="Q13" s="44"/>
      <c r="R13" s="44"/>
      <c r="S13" s="44"/>
      <c r="T13" s="44" t="s">
        <v>156</v>
      </c>
      <c r="U13" s="44" t="s">
        <v>156</v>
      </c>
      <c r="AB13" s="123"/>
    </row>
    <row r="14" spans="1:21" s="6" customFormat="1" ht="25.5" customHeight="1">
      <c r="A14" s="32" t="s">
        <v>162</v>
      </c>
      <c r="B14" s="44" t="s">
        <v>163</v>
      </c>
      <c r="C14" s="44">
        <v>31.56</v>
      </c>
      <c r="D14" s="44">
        <v>1</v>
      </c>
      <c r="E14" s="44" t="s">
        <v>164</v>
      </c>
      <c r="F14" s="44">
        <f aca="true" t="shared" si="4" ref="F14:F26">SUM(G14:N14)</f>
        <v>107.6</v>
      </c>
      <c r="G14" s="44"/>
      <c r="H14" s="46">
        <v>107.6</v>
      </c>
      <c r="I14" s="44"/>
      <c r="J14" s="44"/>
      <c r="K14" s="44"/>
      <c r="L14" s="44"/>
      <c r="M14" s="44"/>
      <c r="N14" s="44"/>
      <c r="O14" s="44">
        <v>1</v>
      </c>
      <c r="P14" s="46">
        <v>107.6</v>
      </c>
      <c r="Q14" s="44"/>
      <c r="R14" s="44"/>
      <c r="S14" s="44"/>
      <c r="T14" s="44" t="s">
        <v>165</v>
      </c>
      <c r="U14" s="44" t="s">
        <v>165</v>
      </c>
    </row>
    <row r="15" spans="1:21" s="6" customFormat="1" ht="25.5" customHeight="1">
      <c r="A15" s="32" t="s">
        <v>166</v>
      </c>
      <c r="B15" s="44" t="s">
        <v>153</v>
      </c>
      <c r="C15" s="44">
        <v>29925.7</v>
      </c>
      <c r="D15" s="44">
        <v>22</v>
      </c>
      <c r="E15" s="44">
        <v>2893</v>
      </c>
      <c r="F15" s="44">
        <f t="shared" si="4"/>
        <v>500</v>
      </c>
      <c r="G15" s="44"/>
      <c r="H15" s="46">
        <v>500</v>
      </c>
      <c r="I15" s="44"/>
      <c r="J15" s="44"/>
      <c r="K15" s="44"/>
      <c r="L15" s="44"/>
      <c r="M15" s="44"/>
      <c r="N15" s="44"/>
      <c r="O15" s="44">
        <v>22</v>
      </c>
      <c r="P15" s="46">
        <v>500</v>
      </c>
      <c r="Q15" s="44"/>
      <c r="R15" s="44"/>
      <c r="S15" s="44"/>
      <c r="T15" s="44" t="s">
        <v>165</v>
      </c>
      <c r="U15" s="44" t="s">
        <v>165</v>
      </c>
    </row>
    <row r="16" spans="1:21" s="6" customFormat="1" ht="24.75" customHeight="1">
      <c r="A16" s="32" t="s">
        <v>167</v>
      </c>
      <c r="B16" s="44" t="s">
        <v>168</v>
      </c>
      <c r="C16" s="44">
        <v>260</v>
      </c>
      <c r="D16" s="44"/>
      <c r="E16" s="44"/>
      <c r="F16" s="44">
        <f t="shared" si="4"/>
        <v>700</v>
      </c>
      <c r="G16" s="44"/>
      <c r="H16" s="46">
        <v>700</v>
      </c>
      <c r="I16" s="44"/>
      <c r="J16" s="44"/>
      <c r="K16" s="44"/>
      <c r="L16" s="44"/>
      <c r="M16" s="44"/>
      <c r="N16" s="44"/>
      <c r="O16" s="44">
        <v>22</v>
      </c>
      <c r="P16" s="46">
        <v>700</v>
      </c>
      <c r="Q16" s="44"/>
      <c r="R16" s="44"/>
      <c r="S16" s="44"/>
      <c r="T16" s="44" t="s">
        <v>165</v>
      </c>
      <c r="U16" s="44" t="s">
        <v>165</v>
      </c>
    </row>
    <row r="17" spans="1:21" s="6" customFormat="1" ht="63.75" customHeight="1">
      <c r="A17" s="32" t="s">
        <v>169</v>
      </c>
      <c r="B17" s="44" t="s">
        <v>168</v>
      </c>
      <c r="C17" s="44">
        <v>88.8</v>
      </c>
      <c r="D17" s="44">
        <v>8</v>
      </c>
      <c r="E17" s="44" t="s">
        <v>170</v>
      </c>
      <c r="F17" s="44">
        <f t="shared" si="4"/>
        <v>2776.170714</v>
      </c>
      <c r="G17" s="44"/>
      <c r="H17" s="46"/>
      <c r="I17" s="46">
        <v>2776.170714</v>
      </c>
      <c r="J17" s="44"/>
      <c r="K17" s="44"/>
      <c r="L17" s="44"/>
      <c r="M17" s="44"/>
      <c r="N17" s="44"/>
      <c r="O17" s="44">
        <v>8</v>
      </c>
      <c r="P17" s="46">
        <v>2776.170714</v>
      </c>
      <c r="Q17" s="44"/>
      <c r="R17" s="44"/>
      <c r="S17" s="44"/>
      <c r="T17" s="44" t="s">
        <v>165</v>
      </c>
      <c r="U17" s="44" t="s">
        <v>165</v>
      </c>
    </row>
    <row r="18" spans="1:28" s="6" customFormat="1" ht="54" customHeight="1">
      <c r="A18" s="32" t="s">
        <v>171</v>
      </c>
      <c r="B18" s="44" t="s">
        <v>168</v>
      </c>
      <c r="C18" s="44">
        <v>20.6</v>
      </c>
      <c r="D18" s="44">
        <v>3</v>
      </c>
      <c r="E18" s="44" t="s">
        <v>172</v>
      </c>
      <c r="F18" s="44">
        <f t="shared" si="4"/>
        <v>612.5828</v>
      </c>
      <c r="G18" s="44"/>
      <c r="H18" s="46">
        <v>612.5828</v>
      </c>
      <c r="I18" s="44"/>
      <c r="J18" s="44"/>
      <c r="K18" s="44"/>
      <c r="L18" s="44"/>
      <c r="M18" s="44"/>
      <c r="N18" s="44"/>
      <c r="O18" s="44">
        <v>3</v>
      </c>
      <c r="P18" s="46">
        <v>612.5828</v>
      </c>
      <c r="Q18" s="44"/>
      <c r="R18" s="44"/>
      <c r="S18" s="44"/>
      <c r="T18" s="44" t="s">
        <v>165</v>
      </c>
      <c r="U18" s="44" t="s">
        <v>165</v>
      </c>
      <c r="Y18" s="10"/>
      <c r="Z18" s="10"/>
      <c r="AB18" s="10"/>
    </row>
    <row r="19" spans="1:21" s="6" customFormat="1" ht="36" customHeight="1">
      <c r="A19" s="32" t="s">
        <v>173</v>
      </c>
      <c r="B19" s="44" t="s">
        <v>168</v>
      </c>
      <c r="C19" s="44">
        <v>0.7</v>
      </c>
      <c r="D19" s="44">
        <v>1</v>
      </c>
      <c r="E19" s="44" t="s">
        <v>174</v>
      </c>
      <c r="F19" s="44">
        <f t="shared" si="4"/>
        <v>52.2</v>
      </c>
      <c r="G19" s="44"/>
      <c r="H19" s="46">
        <f>52.2-39.7</f>
        <v>12.5</v>
      </c>
      <c r="I19" s="44"/>
      <c r="J19" s="44">
        <v>39.7</v>
      </c>
      <c r="K19" s="44"/>
      <c r="L19" s="44"/>
      <c r="M19" s="44"/>
      <c r="N19" s="44"/>
      <c r="O19" s="44">
        <v>1</v>
      </c>
      <c r="P19" s="46">
        <v>52.2</v>
      </c>
      <c r="Q19" s="44"/>
      <c r="R19" s="44"/>
      <c r="S19" s="44"/>
      <c r="T19" s="44" t="s">
        <v>165</v>
      </c>
      <c r="U19" s="44" t="s">
        <v>165</v>
      </c>
    </row>
    <row r="20" spans="1:21" s="6" customFormat="1" ht="36" customHeight="1">
      <c r="A20" s="32" t="s">
        <v>175</v>
      </c>
      <c r="B20" s="44" t="s">
        <v>168</v>
      </c>
      <c r="C20" s="44">
        <v>0.97</v>
      </c>
      <c r="D20" s="44">
        <v>1</v>
      </c>
      <c r="E20" s="44">
        <v>0</v>
      </c>
      <c r="F20" s="44">
        <f t="shared" si="4"/>
        <v>42.0851</v>
      </c>
      <c r="G20" s="44"/>
      <c r="H20" s="46">
        <v>42.0851</v>
      </c>
      <c r="I20" s="44"/>
      <c r="J20" s="44"/>
      <c r="K20" s="44"/>
      <c r="L20" s="44"/>
      <c r="M20" s="44"/>
      <c r="N20" s="44"/>
      <c r="O20" s="44">
        <v>1</v>
      </c>
      <c r="P20" s="46">
        <v>42.0851</v>
      </c>
      <c r="Q20" s="44"/>
      <c r="R20" s="44"/>
      <c r="S20" s="44"/>
      <c r="T20" s="44" t="s">
        <v>165</v>
      </c>
      <c r="U20" s="44" t="s">
        <v>165</v>
      </c>
    </row>
    <row r="21" spans="1:21" s="6" customFormat="1" ht="36" customHeight="1">
      <c r="A21" s="32" t="s">
        <v>176</v>
      </c>
      <c r="B21" s="44"/>
      <c r="C21" s="44"/>
      <c r="D21" s="44">
        <v>1</v>
      </c>
      <c r="E21" s="44" t="s">
        <v>177</v>
      </c>
      <c r="F21" s="44">
        <f t="shared" si="4"/>
        <v>75.4</v>
      </c>
      <c r="G21" s="44"/>
      <c r="H21" s="46">
        <v>75.4</v>
      </c>
      <c r="I21" s="44"/>
      <c r="J21" s="44"/>
      <c r="K21" s="44"/>
      <c r="L21" s="44"/>
      <c r="M21" s="44"/>
      <c r="N21" s="44"/>
      <c r="O21" s="44">
        <v>1</v>
      </c>
      <c r="P21" s="46">
        <v>75.4</v>
      </c>
      <c r="Q21" s="44"/>
      <c r="R21" s="44"/>
      <c r="S21" s="44"/>
      <c r="T21" s="44" t="s">
        <v>165</v>
      </c>
      <c r="U21" s="44" t="s">
        <v>165</v>
      </c>
    </row>
    <row r="22" spans="1:21" s="6" customFormat="1" ht="36" customHeight="1">
      <c r="A22" s="32" t="s">
        <v>178</v>
      </c>
      <c r="B22" s="44" t="s">
        <v>168</v>
      </c>
      <c r="C22" s="44">
        <v>2</v>
      </c>
      <c r="D22" s="44">
        <v>1</v>
      </c>
      <c r="E22" s="44">
        <v>0</v>
      </c>
      <c r="F22" s="44">
        <f t="shared" si="4"/>
        <v>221.124882</v>
      </c>
      <c r="G22" s="44"/>
      <c r="H22" s="46">
        <v>221.124882</v>
      </c>
      <c r="I22" s="44"/>
      <c r="J22" s="44"/>
      <c r="K22" s="44"/>
      <c r="L22" s="44"/>
      <c r="M22" s="44"/>
      <c r="N22" s="44"/>
      <c r="O22" s="44">
        <v>1</v>
      </c>
      <c r="P22" s="46">
        <v>221.124882</v>
      </c>
      <c r="Q22" s="44"/>
      <c r="R22" s="44"/>
      <c r="S22" s="44"/>
      <c r="T22" s="44" t="s">
        <v>165</v>
      </c>
      <c r="U22" s="44" t="s">
        <v>165</v>
      </c>
    </row>
    <row r="23" spans="1:21" s="6" customFormat="1" ht="36" customHeight="1">
      <c r="A23" s="32" t="s">
        <v>179</v>
      </c>
      <c r="B23" s="44"/>
      <c r="C23" s="33" t="s">
        <v>180</v>
      </c>
      <c r="D23" s="44">
        <v>1</v>
      </c>
      <c r="E23" s="44">
        <v>0</v>
      </c>
      <c r="F23" s="44">
        <f t="shared" si="4"/>
        <v>157</v>
      </c>
      <c r="G23" s="44"/>
      <c r="H23" s="46">
        <v>157</v>
      </c>
      <c r="I23" s="44"/>
      <c r="J23" s="44"/>
      <c r="K23" s="44"/>
      <c r="L23" s="44"/>
      <c r="M23" s="44"/>
      <c r="N23" s="44"/>
      <c r="O23" s="44">
        <v>1</v>
      </c>
      <c r="P23" s="46">
        <v>157</v>
      </c>
      <c r="Q23" s="44"/>
      <c r="R23" s="44"/>
      <c r="S23" s="44"/>
      <c r="T23" s="44" t="s">
        <v>181</v>
      </c>
      <c r="U23" s="44" t="s">
        <v>181</v>
      </c>
    </row>
    <row r="24" spans="1:21" s="6" customFormat="1" ht="36" customHeight="1">
      <c r="A24" s="32" t="s">
        <v>182</v>
      </c>
      <c r="B24" s="44" t="s">
        <v>153</v>
      </c>
      <c r="C24" s="44">
        <v>3300</v>
      </c>
      <c r="D24" s="44">
        <v>1</v>
      </c>
      <c r="E24" s="44" t="s">
        <v>183</v>
      </c>
      <c r="F24" s="44">
        <f t="shared" si="4"/>
        <v>55</v>
      </c>
      <c r="G24" s="44"/>
      <c r="H24" s="46">
        <v>55</v>
      </c>
      <c r="I24" s="44"/>
      <c r="J24" s="44"/>
      <c r="K24" s="44"/>
      <c r="L24" s="44"/>
      <c r="M24" s="44"/>
      <c r="N24" s="44"/>
      <c r="O24" s="44">
        <v>1</v>
      </c>
      <c r="P24" s="46">
        <v>55</v>
      </c>
      <c r="Q24" s="44"/>
      <c r="R24" s="44"/>
      <c r="S24" s="44"/>
      <c r="T24" s="44" t="s">
        <v>184</v>
      </c>
      <c r="U24" s="44" t="s">
        <v>184</v>
      </c>
    </row>
    <row r="25" spans="1:21" s="6" customFormat="1" ht="45.75" customHeight="1">
      <c r="A25" s="32" t="s">
        <v>185</v>
      </c>
      <c r="B25" s="44"/>
      <c r="C25" s="107" t="s">
        <v>186</v>
      </c>
      <c r="D25" s="44">
        <v>1</v>
      </c>
      <c r="E25" s="44">
        <v>0</v>
      </c>
      <c r="F25" s="44">
        <f t="shared" si="4"/>
        <v>22.48</v>
      </c>
      <c r="G25" s="44"/>
      <c r="H25" s="46">
        <v>22.48</v>
      </c>
      <c r="I25" s="44"/>
      <c r="J25" s="44"/>
      <c r="K25" s="44"/>
      <c r="L25" s="44"/>
      <c r="M25" s="44"/>
      <c r="N25" s="44"/>
      <c r="O25" s="44">
        <v>1</v>
      </c>
      <c r="P25" s="46">
        <v>22.48</v>
      </c>
      <c r="Q25" s="44"/>
      <c r="R25" s="44"/>
      <c r="S25" s="44"/>
      <c r="T25" s="44" t="s">
        <v>184</v>
      </c>
      <c r="U25" s="44" t="s">
        <v>184</v>
      </c>
    </row>
    <row r="26" spans="1:26" s="10" customFormat="1" ht="54" customHeight="1">
      <c r="A26" s="80" t="s">
        <v>187</v>
      </c>
      <c r="B26" s="25" t="s">
        <v>168</v>
      </c>
      <c r="C26" s="25">
        <f aca="true" t="shared" si="5" ref="C26:P26">SUM(C27:C43)</f>
        <v>161.77200000000002</v>
      </c>
      <c r="D26" s="25">
        <f t="shared" si="5"/>
        <v>17</v>
      </c>
      <c r="E26" s="25" t="s">
        <v>188</v>
      </c>
      <c r="F26" s="25">
        <f t="shared" si="4"/>
        <v>3055.5135499999997</v>
      </c>
      <c r="G26" s="25"/>
      <c r="H26" s="42">
        <f t="shared" si="5"/>
        <v>2769.98355</v>
      </c>
      <c r="I26" s="42">
        <f t="shared" si="5"/>
        <v>0</v>
      </c>
      <c r="J26" s="42">
        <f t="shared" si="5"/>
        <v>285.53</v>
      </c>
      <c r="K26" s="42">
        <f t="shared" si="5"/>
        <v>0</v>
      </c>
      <c r="L26" s="42">
        <f t="shared" si="5"/>
        <v>0</v>
      </c>
      <c r="M26" s="42">
        <f t="shared" si="5"/>
        <v>0</v>
      </c>
      <c r="N26" s="42">
        <f t="shared" si="5"/>
        <v>0</v>
      </c>
      <c r="O26" s="42">
        <f t="shared" si="5"/>
        <v>17</v>
      </c>
      <c r="P26" s="42">
        <f t="shared" si="5"/>
        <v>3055.51355</v>
      </c>
      <c r="Q26" s="25"/>
      <c r="R26" s="25"/>
      <c r="S26" s="25"/>
      <c r="T26" s="25" t="s">
        <v>165</v>
      </c>
      <c r="U26" s="25" t="s">
        <v>165</v>
      </c>
      <c r="Y26" s="6"/>
      <c r="Z26" s="6"/>
    </row>
    <row r="27" spans="1:21" s="6" customFormat="1" ht="30" customHeight="1">
      <c r="A27" s="108" t="s">
        <v>189</v>
      </c>
      <c r="B27" s="44" t="s">
        <v>168</v>
      </c>
      <c r="C27" s="109">
        <v>18.44</v>
      </c>
      <c r="D27" s="44">
        <v>1</v>
      </c>
      <c r="E27" s="110" t="s">
        <v>190</v>
      </c>
      <c r="F27" s="44"/>
      <c r="G27" s="44"/>
      <c r="H27" s="46">
        <v>286.51355</v>
      </c>
      <c r="I27" s="44"/>
      <c r="J27" s="44"/>
      <c r="K27" s="44"/>
      <c r="L27" s="44"/>
      <c r="M27" s="44"/>
      <c r="N27" s="44"/>
      <c r="O27" s="44">
        <v>1</v>
      </c>
      <c r="P27" s="46">
        <v>286.51355</v>
      </c>
      <c r="Q27" s="44"/>
      <c r="R27" s="44"/>
      <c r="S27" s="44"/>
      <c r="T27" s="44" t="s">
        <v>165</v>
      </c>
      <c r="U27" s="44" t="s">
        <v>165</v>
      </c>
    </row>
    <row r="28" spans="1:21" s="6" customFormat="1" ht="30" customHeight="1">
      <c r="A28" s="108" t="s">
        <v>191</v>
      </c>
      <c r="B28" s="44" t="s">
        <v>168</v>
      </c>
      <c r="C28" s="109">
        <v>6.894</v>
      </c>
      <c r="D28" s="44">
        <v>1</v>
      </c>
      <c r="E28" s="110" t="s">
        <v>192</v>
      </c>
      <c r="F28" s="44"/>
      <c r="G28" s="44"/>
      <c r="H28" s="46">
        <v>86</v>
      </c>
      <c r="I28" s="44"/>
      <c r="J28" s="44"/>
      <c r="K28" s="44"/>
      <c r="L28" s="44"/>
      <c r="M28" s="44"/>
      <c r="N28" s="44"/>
      <c r="O28" s="44">
        <v>1</v>
      </c>
      <c r="P28" s="46">
        <v>86</v>
      </c>
      <c r="Q28" s="44"/>
      <c r="R28" s="44"/>
      <c r="S28" s="44"/>
      <c r="T28" s="44" t="s">
        <v>165</v>
      </c>
      <c r="U28" s="44" t="s">
        <v>165</v>
      </c>
    </row>
    <row r="29" spans="1:21" s="6" customFormat="1" ht="30" customHeight="1">
      <c r="A29" s="108" t="s">
        <v>193</v>
      </c>
      <c r="B29" s="44" t="s">
        <v>168</v>
      </c>
      <c r="C29" s="109">
        <v>4.551</v>
      </c>
      <c r="D29" s="44">
        <v>1</v>
      </c>
      <c r="E29" s="110" t="s">
        <v>194</v>
      </c>
      <c r="F29" s="44"/>
      <c r="G29" s="44"/>
      <c r="H29" s="46">
        <v>41</v>
      </c>
      <c r="I29" s="44"/>
      <c r="J29" s="44"/>
      <c r="K29" s="44"/>
      <c r="L29" s="44"/>
      <c r="M29" s="44"/>
      <c r="N29" s="44"/>
      <c r="O29" s="44">
        <v>1</v>
      </c>
      <c r="P29" s="46">
        <v>41</v>
      </c>
      <c r="Q29" s="44"/>
      <c r="R29" s="44"/>
      <c r="S29" s="44"/>
      <c r="T29" s="44" t="s">
        <v>165</v>
      </c>
      <c r="U29" s="44" t="s">
        <v>165</v>
      </c>
    </row>
    <row r="30" spans="1:21" s="6" customFormat="1" ht="30" customHeight="1">
      <c r="A30" s="108" t="s">
        <v>195</v>
      </c>
      <c r="B30" s="44" t="s">
        <v>168</v>
      </c>
      <c r="C30" s="109">
        <v>7.966</v>
      </c>
      <c r="D30" s="44">
        <v>1</v>
      </c>
      <c r="E30" s="110" t="s">
        <v>196</v>
      </c>
      <c r="F30" s="44"/>
      <c r="G30" s="44"/>
      <c r="H30" s="46">
        <v>131</v>
      </c>
      <c r="I30" s="44"/>
      <c r="J30" s="44"/>
      <c r="K30" s="44"/>
      <c r="L30" s="44"/>
      <c r="M30" s="44"/>
      <c r="N30" s="44"/>
      <c r="O30" s="44">
        <v>1</v>
      </c>
      <c r="P30" s="46">
        <v>131</v>
      </c>
      <c r="Q30" s="44"/>
      <c r="R30" s="44"/>
      <c r="S30" s="44"/>
      <c r="T30" s="44" t="s">
        <v>165</v>
      </c>
      <c r="U30" s="44" t="s">
        <v>165</v>
      </c>
    </row>
    <row r="31" spans="1:21" s="6" customFormat="1" ht="30" customHeight="1">
      <c r="A31" s="108" t="s">
        <v>197</v>
      </c>
      <c r="B31" s="44" t="s">
        <v>168</v>
      </c>
      <c r="C31" s="109">
        <v>16.212</v>
      </c>
      <c r="D31" s="44">
        <v>1</v>
      </c>
      <c r="E31" s="110" t="s">
        <v>198</v>
      </c>
      <c r="F31" s="44"/>
      <c r="G31" s="44"/>
      <c r="H31" s="46">
        <v>265</v>
      </c>
      <c r="I31" s="44"/>
      <c r="J31" s="44"/>
      <c r="K31" s="44"/>
      <c r="L31" s="44"/>
      <c r="M31" s="44"/>
      <c r="N31" s="44"/>
      <c r="O31" s="44">
        <v>1</v>
      </c>
      <c r="P31" s="46">
        <v>265</v>
      </c>
      <c r="Q31" s="44"/>
      <c r="R31" s="44"/>
      <c r="S31" s="44"/>
      <c r="T31" s="44" t="s">
        <v>165</v>
      </c>
      <c r="U31" s="44" t="s">
        <v>165</v>
      </c>
    </row>
    <row r="32" spans="1:21" s="6" customFormat="1" ht="30" customHeight="1">
      <c r="A32" s="108" t="s">
        <v>199</v>
      </c>
      <c r="B32" s="44" t="s">
        <v>168</v>
      </c>
      <c r="C32" s="109">
        <v>12.514</v>
      </c>
      <c r="D32" s="44">
        <v>1</v>
      </c>
      <c r="E32" s="110" t="s">
        <v>200</v>
      </c>
      <c r="F32" s="44"/>
      <c r="G32" s="44"/>
      <c r="H32" s="46">
        <v>230</v>
      </c>
      <c r="I32" s="44"/>
      <c r="J32" s="44"/>
      <c r="K32" s="44"/>
      <c r="L32" s="44"/>
      <c r="M32" s="44"/>
      <c r="N32" s="44"/>
      <c r="O32" s="44">
        <v>1</v>
      </c>
      <c r="P32" s="46">
        <v>230</v>
      </c>
      <c r="Q32" s="44"/>
      <c r="R32" s="44"/>
      <c r="S32" s="44"/>
      <c r="T32" s="44" t="s">
        <v>165</v>
      </c>
      <c r="U32" s="44" t="s">
        <v>165</v>
      </c>
    </row>
    <row r="33" spans="1:21" s="6" customFormat="1" ht="30" customHeight="1">
      <c r="A33" s="108" t="s">
        <v>201</v>
      </c>
      <c r="B33" s="44" t="s">
        <v>168</v>
      </c>
      <c r="C33" s="109">
        <v>8.261</v>
      </c>
      <c r="D33" s="44">
        <v>1</v>
      </c>
      <c r="E33" s="110" t="s">
        <v>202</v>
      </c>
      <c r="F33" s="44"/>
      <c r="G33" s="44"/>
      <c r="H33" s="46">
        <v>205</v>
      </c>
      <c r="I33" s="44"/>
      <c r="J33" s="44"/>
      <c r="K33" s="44"/>
      <c r="L33" s="44"/>
      <c r="M33" s="44"/>
      <c r="N33" s="44"/>
      <c r="O33" s="44">
        <v>1</v>
      </c>
      <c r="P33" s="46">
        <v>205</v>
      </c>
      <c r="Q33" s="44"/>
      <c r="R33" s="44"/>
      <c r="S33" s="44"/>
      <c r="T33" s="44" t="s">
        <v>165</v>
      </c>
      <c r="U33" s="44" t="s">
        <v>165</v>
      </c>
    </row>
    <row r="34" spans="1:21" s="6" customFormat="1" ht="30" customHeight="1">
      <c r="A34" s="108" t="s">
        <v>203</v>
      </c>
      <c r="B34" s="44" t="s">
        <v>168</v>
      </c>
      <c r="C34" s="109">
        <v>16.06</v>
      </c>
      <c r="D34" s="44">
        <v>1</v>
      </c>
      <c r="E34" s="110" t="s">
        <v>204</v>
      </c>
      <c r="F34" s="44"/>
      <c r="G34" s="44"/>
      <c r="H34" s="46">
        <f>419-285.53</f>
        <v>133.47000000000003</v>
      </c>
      <c r="I34" s="44"/>
      <c r="J34" s="44">
        <v>285.53</v>
      </c>
      <c r="K34" s="44"/>
      <c r="L34" s="44"/>
      <c r="M34" s="44"/>
      <c r="N34" s="44"/>
      <c r="O34" s="44">
        <v>1</v>
      </c>
      <c r="P34" s="46">
        <v>419</v>
      </c>
      <c r="Q34" s="44"/>
      <c r="R34" s="44"/>
      <c r="S34" s="44"/>
      <c r="T34" s="44" t="s">
        <v>165</v>
      </c>
      <c r="U34" s="44" t="s">
        <v>165</v>
      </c>
    </row>
    <row r="35" spans="1:21" s="6" customFormat="1" ht="30" customHeight="1">
      <c r="A35" s="108" t="s">
        <v>205</v>
      </c>
      <c r="B35" s="44" t="s">
        <v>168</v>
      </c>
      <c r="C35" s="109">
        <v>5.254</v>
      </c>
      <c r="D35" s="44">
        <v>1</v>
      </c>
      <c r="E35" s="110" t="s">
        <v>206</v>
      </c>
      <c r="F35" s="44"/>
      <c r="G35" s="44"/>
      <c r="H35" s="46">
        <v>86</v>
      </c>
      <c r="I35" s="44"/>
      <c r="J35" s="44"/>
      <c r="K35" s="44"/>
      <c r="L35" s="44"/>
      <c r="M35" s="44"/>
      <c r="N35" s="44"/>
      <c r="O35" s="44">
        <v>1</v>
      </c>
      <c r="P35" s="46">
        <v>86</v>
      </c>
      <c r="Q35" s="44"/>
      <c r="R35" s="44"/>
      <c r="S35" s="44"/>
      <c r="T35" s="44" t="s">
        <v>165</v>
      </c>
      <c r="U35" s="44" t="s">
        <v>165</v>
      </c>
    </row>
    <row r="36" spans="1:21" s="6" customFormat="1" ht="30" customHeight="1">
      <c r="A36" s="108" t="s">
        <v>207</v>
      </c>
      <c r="B36" s="44" t="s">
        <v>168</v>
      </c>
      <c r="C36" s="109">
        <v>5.387</v>
      </c>
      <c r="D36" s="44">
        <v>1</v>
      </c>
      <c r="E36" s="110" t="s">
        <v>208</v>
      </c>
      <c r="F36" s="44"/>
      <c r="G36" s="44"/>
      <c r="H36" s="46">
        <v>87</v>
      </c>
      <c r="I36" s="44"/>
      <c r="J36" s="44"/>
      <c r="K36" s="44"/>
      <c r="L36" s="44"/>
      <c r="M36" s="44"/>
      <c r="N36" s="44"/>
      <c r="O36" s="44">
        <v>1</v>
      </c>
      <c r="P36" s="46">
        <v>87</v>
      </c>
      <c r="Q36" s="44"/>
      <c r="R36" s="44"/>
      <c r="S36" s="44"/>
      <c r="T36" s="44" t="s">
        <v>165</v>
      </c>
      <c r="U36" s="44" t="s">
        <v>165</v>
      </c>
    </row>
    <row r="37" spans="1:21" s="6" customFormat="1" ht="30" customHeight="1">
      <c r="A37" s="108" t="s">
        <v>209</v>
      </c>
      <c r="B37" s="44" t="s">
        <v>168</v>
      </c>
      <c r="C37" s="109">
        <v>1.943</v>
      </c>
      <c r="D37" s="44">
        <v>1</v>
      </c>
      <c r="E37" s="110" t="s">
        <v>210</v>
      </c>
      <c r="F37" s="44"/>
      <c r="G37" s="44"/>
      <c r="H37" s="46">
        <v>40</v>
      </c>
      <c r="I37" s="44"/>
      <c r="J37" s="44"/>
      <c r="K37" s="44"/>
      <c r="L37" s="44"/>
      <c r="M37" s="44"/>
      <c r="N37" s="44"/>
      <c r="O37" s="44">
        <v>1</v>
      </c>
      <c r="P37" s="46">
        <v>40</v>
      </c>
      <c r="Q37" s="44"/>
      <c r="R37" s="44"/>
      <c r="S37" s="44"/>
      <c r="T37" s="44" t="s">
        <v>165</v>
      </c>
      <c r="U37" s="44" t="s">
        <v>165</v>
      </c>
    </row>
    <row r="38" spans="1:21" s="6" customFormat="1" ht="30" customHeight="1">
      <c r="A38" s="108" t="s">
        <v>211</v>
      </c>
      <c r="B38" s="44" t="s">
        <v>168</v>
      </c>
      <c r="C38" s="109">
        <v>8.508</v>
      </c>
      <c r="D38" s="44">
        <v>1</v>
      </c>
      <c r="E38" s="110" t="s">
        <v>212</v>
      </c>
      <c r="F38" s="44"/>
      <c r="G38" s="44"/>
      <c r="H38" s="46">
        <v>124</v>
      </c>
      <c r="I38" s="44"/>
      <c r="J38" s="44"/>
      <c r="K38" s="44"/>
      <c r="L38" s="44"/>
      <c r="M38" s="44"/>
      <c r="N38" s="44"/>
      <c r="O38" s="44">
        <v>1</v>
      </c>
      <c r="P38" s="46">
        <v>124</v>
      </c>
      <c r="Q38" s="44"/>
      <c r="R38" s="44"/>
      <c r="S38" s="44"/>
      <c r="T38" s="44" t="s">
        <v>165</v>
      </c>
      <c r="U38" s="44" t="s">
        <v>165</v>
      </c>
    </row>
    <row r="39" spans="1:26" s="6" customFormat="1" ht="30" customHeight="1">
      <c r="A39" s="108" t="s">
        <v>213</v>
      </c>
      <c r="B39" s="44" t="s">
        <v>168</v>
      </c>
      <c r="C39" s="109">
        <v>7.261</v>
      </c>
      <c r="D39" s="44">
        <v>1</v>
      </c>
      <c r="E39" s="110" t="s">
        <v>214</v>
      </c>
      <c r="F39" s="44"/>
      <c r="G39" s="44"/>
      <c r="H39" s="46">
        <v>139</v>
      </c>
      <c r="I39" s="44"/>
      <c r="J39" s="44"/>
      <c r="K39" s="44"/>
      <c r="L39" s="44"/>
      <c r="M39" s="44"/>
      <c r="N39" s="44"/>
      <c r="O39" s="44">
        <v>1</v>
      </c>
      <c r="P39" s="46">
        <v>139</v>
      </c>
      <c r="Q39" s="44"/>
      <c r="R39" s="44"/>
      <c r="S39" s="44"/>
      <c r="T39" s="44" t="s">
        <v>165</v>
      </c>
      <c r="U39" s="44" t="s">
        <v>165</v>
      </c>
      <c r="Y39" s="119"/>
      <c r="Z39" s="119"/>
    </row>
    <row r="40" spans="1:26" s="6" customFormat="1" ht="30" customHeight="1">
      <c r="A40" s="108" t="s">
        <v>215</v>
      </c>
      <c r="B40" s="44" t="s">
        <v>168</v>
      </c>
      <c r="C40" s="109">
        <v>14.381</v>
      </c>
      <c r="D40" s="44">
        <v>1</v>
      </c>
      <c r="E40" s="110" t="s">
        <v>216</v>
      </c>
      <c r="F40" s="44"/>
      <c r="G40" s="44"/>
      <c r="H40" s="46">
        <v>177</v>
      </c>
      <c r="I40" s="44"/>
      <c r="J40" s="44"/>
      <c r="K40" s="44"/>
      <c r="L40" s="44"/>
      <c r="M40" s="44"/>
      <c r="N40" s="44"/>
      <c r="O40" s="44">
        <v>1</v>
      </c>
      <c r="P40" s="46">
        <v>177</v>
      </c>
      <c r="Q40" s="44"/>
      <c r="R40" s="44"/>
      <c r="S40" s="44"/>
      <c r="T40" s="44" t="s">
        <v>165</v>
      </c>
      <c r="U40" s="44" t="s">
        <v>165</v>
      </c>
      <c r="Y40" s="10"/>
      <c r="Z40" s="10"/>
    </row>
    <row r="41" spans="1:26" s="6" customFormat="1" ht="30" customHeight="1">
      <c r="A41" s="108" t="s">
        <v>217</v>
      </c>
      <c r="B41" s="44" t="s">
        <v>168</v>
      </c>
      <c r="C41" s="109">
        <v>7.96</v>
      </c>
      <c r="D41" s="44">
        <v>1</v>
      </c>
      <c r="E41" s="110" t="s">
        <v>218</v>
      </c>
      <c r="F41" s="44"/>
      <c r="G41" s="44"/>
      <c r="H41" s="46">
        <v>144</v>
      </c>
      <c r="I41" s="44"/>
      <c r="J41" s="44"/>
      <c r="K41" s="44"/>
      <c r="L41" s="44"/>
      <c r="M41" s="44"/>
      <c r="N41" s="44"/>
      <c r="O41" s="44">
        <v>1</v>
      </c>
      <c r="P41" s="46">
        <v>144</v>
      </c>
      <c r="Q41" s="44"/>
      <c r="R41" s="44"/>
      <c r="S41" s="44"/>
      <c r="T41" s="44" t="s">
        <v>165</v>
      </c>
      <c r="U41" s="44" t="s">
        <v>165</v>
      </c>
      <c r="Y41" s="10"/>
      <c r="Z41" s="10"/>
    </row>
    <row r="42" spans="1:26" s="6" customFormat="1" ht="30" customHeight="1">
      <c r="A42" s="108" t="s">
        <v>219</v>
      </c>
      <c r="B42" s="44" t="s">
        <v>168</v>
      </c>
      <c r="C42" s="109">
        <v>15.448</v>
      </c>
      <c r="D42" s="44">
        <v>1</v>
      </c>
      <c r="E42" s="110" t="s">
        <v>220</v>
      </c>
      <c r="F42" s="44"/>
      <c r="G42" s="44"/>
      <c r="H42" s="46">
        <v>454</v>
      </c>
      <c r="I42" s="44"/>
      <c r="J42" s="44"/>
      <c r="K42" s="44"/>
      <c r="L42" s="44"/>
      <c r="M42" s="44"/>
      <c r="N42" s="44"/>
      <c r="O42" s="44">
        <v>1</v>
      </c>
      <c r="P42" s="46">
        <v>454</v>
      </c>
      <c r="Q42" s="44"/>
      <c r="R42" s="44"/>
      <c r="S42" s="44"/>
      <c r="T42" s="44" t="s">
        <v>165</v>
      </c>
      <c r="U42" s="44" t="s">
        <v>165</v>
      </c>
      <c r="Y42" s="10"/>
      <c r="Z42" s="10"/>
    </row>
    <row r="43" spans="1:26" s="6" customFormat="1" ht="30" customHeight="1">
      <c r="A43" s="108" t="s">
        <v>221</v>
      </c>
      <c r="B43" s="44" t="s">
        <v>168</v>
      </c>
      <c r="C43" s="109">
        <v>4.732</v>
      </c>
      <c r="D43" s="44">
        <v>1</v>
      </c>
      <c r="E43" s="110" t="s">
        <v>222</v>
      </c>
      <c r="F43" s="44"/>
      <c r="G43" s="44"/>
      <c r="H43" s="46">
        <v>141</v>
      </c>
      <c r="I43" s="44"/>
      <c r="J43" s="44"/>
      <c r="K43" s="44"/>
      <c r="L43" s="44"/>
      <c r="M43" s="44"/>
      <c r="N43" s="44"/>
      <c r="O43" s="44">
        <v>1</v>
      </c>
      <c r="P43" s="46">
        <v>141</v>
      </c>
      <c r="Q43" s="44"/>
      <c r="R43" s="44"/>
      <c r="S43" s="44"/>
      <c r="T43" s="44" t="s">
        <v>165</v>
      </c>
      <c r="U43" s="44" t="s">
        <v>165</v>
      </c>
      <c r="Y43" s="10"/>
      <c r="Z43" s="10"/>
    </row>
    <row r="44" spans="1:256" s="93" customFormat="1" ht="27" customHeight="1">
      <c r="A44" s="40" t="s">
        <v>223</v>
      </c>
      <c r="B44" s="25"/>
      <c r="C44" s="103"/>
      <c r="D44" s="25">
        <f aca="true" t="shared" si="6" ref="D44:I44">SUM(D45:D53)</f>
        <v>19</v>
      </c>
      <c r="E44" s="25"/>
      <c r="F44" s="103">
        <f aca="true" t="shared" si="7" ref="F44:F61">SUM(G44:N44)</f>
        <v>516.4583</v>
      </c>
      <c r="G44" s="103"/>
      <c r="H44" s="103">
        <f t="shared" si="6"/>
        <v>0</v>
      </c>
      <c r="I44" s="103">
        <f t="shared" si="6"/>
        <v>516.4583</v>
      </c>
      <c r="J44" s="103"/>
      <c r="K44" s="103"/>
      <c r="L44" s="103"/>
      <c r="M44" s="103"/>
      <c r="N44" s="103"/>
      <c r="O44" s="103">
        <f>SUM(O45:O53)</f>
        <v>19</v>
      </c>
      <c r="P44" s="103">
        <f>SUM(P45:P53)</f>
        <v>0</v>
      </c>
      <c r="Q44" s="103">
        <f>SUM(Q45:Q53)</f>
        <v>516.4583</v>
      </c>
      <c r="R44" s="103">
        <f>SUM(R45:R53)</f>
        <v>0</v>
      </c>
      <c r="S44" s="103">
        <f>SUM(S45:S53)</f>
        <v>0</v>
      </c>
      <c r="T44" s="103"/>
      <c r="U44" s="103"/>
      <c r="V44" s="119"/>
      <c r="W44" s="119"/>
      <c r="X44" s="119"/>
      <c r="Y44" s="10"/>
      <c r="Z44" s="10"/>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19"/>
      <c r="IP44" s="119"/>
      <c r="IQ44" s="119"/>
      <c r="IR44" s="119"/>
      <c r="IS44" s="119"/>
      <c r="IT44" s="119"/>
      <c r="IU44" s="119"/>
      <c r="IV44" s="119"/>
    </row>
    <row r="45" spans="1:21" s="10" customFormat="1" ht="25.5" customHeight="1">
      <c r="A45" s="108" t="s">
        <v>184</v>
      </c>
      <c r="B45" s="44" t="s">
        <v>168</v>
      </c>
      <c r="C45" s="44">
        <v>1.9412</v>
      </c>
      <c r="D45" s="44">
        <v>2</v>
      </c>
      <c r="E45" s="44" t="s">
        <v>224</v>
      </c>
      <c r="F45" s="111">
        <f t="shared" si="7"/>
        <v>38.477</v>
      </c>
      <c r="G45" s="44"/>
      <c r="H45" s="44"/>
      <c r="I45" s="44">
        <v>38.477</v>
      </c>
      <c r="J45" s="44"/>
      <c r="K45" s="44"/>
      <c r="L45" s="44"/>
      <c r="M45" s="44"/>
      <c r="N45" s="44"/>
      <c r="O45" s="44">
        <v>2</v>
      </c>
      <c r="P45" s="44"/>
      <c r="Q45" s="44">
        <v>38.477</v>
      </c>
      <c r="R45" s="25"/>
      <c r="S45" s="25"/>
      <c r="T45" s="44" t="s">
        <v>225</v>
      </c>
      <c r="U45" s="111" t="s">
        <v>184</v>
      </c>
    </row>
    <row r="46" spans="1:21" s="10" customFormat="1" ht="25.5" customHeight="1">
      <c r="A46" s="108" t="s">
        <v>226</v>
      </c>
      <c r="B46" s="44" t="s">
        <v>168</v>
      </c>
      <c r="C46" s="44">
        <v>1.3743</v>
      </c>
      <c r="D46" s="44">
        <v>2</v>
      </c>
      <c r="E46" s="44" t="s">
        <v>227</v>
      </c>
      <c r="F46" s="111">
        <f t="shared" si="7"/>
        <v>27.486</v>
      </c>
      <c r="G46" s="44"/>
      <c r="H46" s="44"/>
      <c r="I46" s="44">
        <v>27.486</v>
      </c>
      <c r="J46" s="44"/>
      <c r="K46" s="44"/>
      <c r="L46" s="44"/>
      <c r="M46" s="44"/>
      <c r="N46" s="44"/>
      <c r="O46" s="44">
        <v>2</v>
      </c>
      <c r="P46" s="44"/>
      <c r="Q46" s="44">
        <v>27.486</v>
      </c>
      <c r="R46" s="25"/>
      <c r="S46" s="25"/>
      <c r="T46" s="44" t="s">
        <v>225</v>
      </c>
      <c r="U46" s="111" t="s">
        <v>228</v>
      </c>
    </row>
    <row r="47" spans="1:21" s="10" customFormat="1" ht="25.5" customHeight="1">
      <c r="A47" s="108" t="s">
        <v>229</v>
      </c>
      <c r="B47" s="44" t="s">
        <v>168</v>
      </c>
      <c r="C47" s="44">
        <v>6.8333</v>
      </c>
      <c r="D47" s="111">
        <v>2</v>
      </c>
      <c r="E47" s="44" t="s">
        <v>230</v>
      </c>
      <c r="F47" s="111">
        <f t="shared" si="7"/>
        <v>135.7509</v>
      </c>
      <c r="G47" s="44"/>
      <c r="H47" s="44"/>
      <c r="I47" s="44">
        <v>135.7509</v>
      </c>
      <c r="J47" s="44"/>
      <c r="K47" s="44"/>
      <c r="L47" s="44"/>
      <c r="M47" s="44"/>
      <c r="N47" s="44"/>
      <c r="O47" s="111">
        <v>2</v>
      </c>
      <c r="P47" s="44"/>
      <c r="Q47" s="44">
        <v>135.7509</v>
      </c>
      <c r="R47" s="25"/>
      <c r="S47" s="25"/>
      <c r="T47" s="44" t="s">
        <v>225</v>
      </c>
      <c r="U47" s="111" t="s">
        <v>229</v>
      </c>
    </row>
    <row r="48" spans="1:21" s="10" customFormat="1" ht="25.5" customHeight="1">
      <c r="A48" s="108" t="s">
        <v>231</v>
      </c>
      <c r="B48" s="44" t="s">
        <v>168</v>
      </c>
      <c r="C48" s="44">
        <v>1.6611</v>
      </c>
      <c r="D48" s="44">
        <v>1</v>
      </c>
      <c r="E48" s="44" t="s">
        <v>232</v>
      </c>
      <c r="F48" s="111">
        <f t="shared" si="7"/>
        <v>32.2626</v>
      </c>
      <c r="G48" s="44"/>
      <c r="H48" s="44"/>
      <c r="I48" s="44">
        <v>32.2626</v>
      </c>
      <c r="J48" s="44"/>
      <c r="K48" s="44"/>
      <c r="L48" s="44"/>
      <c r="M48" s="44"/>
      <c r="N48" s="44"/>
      <c r="O48" s="44">
        <v>1</v>
      </c>
      <c r="P48" s="44"/>
      <c r="Q48" s="44">
        <v>32.2626</v>
      </c>
      <c r="R48" s="25"/>
      <c r="S48" s="25"/>
      <c r="T48" s="44" t="s">
        <v>225</v>
      </c>
      <c r="U48" s="111" t="s">
        <v>231</v>
      </c>
    </row>
    <row r="49" spans="1:21" s="10" customFormat="1" ht="25.5" customHeight="1">
      <c r="A49" s="108" t="s">
        <v>233</v>
      </c>
      <c r="B49" s="44" t="s">
        <v>168</v>
      </c>
      <c r="C49" s="44">
        <v>2.0726</v>
      </c>
      <c r="D49" s="44">
        <v>2</v>
      </c>
      <c r="E49" s="44" t="s">
        <v>234</v>
      </c>
      <c r="F49" s="111">
        <f t="shared" si="7"/>
        <v>39.8879</v>
      </c>
      <c r="G49" s="44"/>
      <c r="H49" s="44"/>
      <c r="I49" s="44">
        <v>39.8879</v>
      </c>
      <c r="J49" s="44"/>
      <c r="K49" s="44"/>
      <c r="L49" s="44"/>
      <c r="M49" s="44"/>
      <c r="N49" s="44"/>
      <c r="O49" s="44">
        <v>2</v>
      </c>
      <c r="P49" s="44"/>
      <c r="Q49" s="44">
        <v>39.8879</v>
      </c>
      <c r="R49" s="25"/>
      <c r="S49" s="25"/>
      <c r="T49" s="44" t="s">
        <v>225</v>
      </c>
      <c r="U49" s="111" t="s">
        <v>233</v>
      </c>
    </row>
    <row r="50" spans="1:26" s="10" customFormat="1" ht="25.5" customHeight="1">
      <c r="A50" s="108" t="s">
        <v>156</v>
      </c>
      <c r="B50" s="44" t="s">
        <v>168</v>
      </c>
      <c r="C50" s="44">
        <v>4.5577</v>
      </c>
      <c r="D50" s="44">
        <v>2</v>
      </c>
      <c r="E50" s="44" t="s">
        <v>235</v>
      </c>
      <c r="F50" s="111">
        <f t="shared" si="7"/>
        <v>91.0739</v>
      </c>
      <c r="G50" s="44"/>
      <c r="H50" s="44"/>
      <c r="I50" s="44">
        <v>91.0739</v>
      </c>
      <c r="J50" s="44"/>
      <c r="K50" s="44"/>
      <c r="L50" s="44"/>
      <c r="M50" s="44"/>
      <c r="N50" s="44"/>
      <c r="O50" s="44">
        <v>2</v>
      </c>
      <c r="P50" s="44"/>
      <c r="Q50" s="44">
        <v>91.0739</v>
      </c>
      <c r="R50" s="25"/>
      <c r="S50" s="25"/>
      <c r="T50" s="44" t="s">
        <v>225</v>
      </c>
      <c r="U50" s="111" t="s">
        <v>156</v>
      </c>
      <c r="Y50" s="6"/>
      <c r="Z50" s="6"/>
    </row>
    <row r="51" spans="1:26" s="10" customFormat="1" ht="25.5" customHeight="1">
      <c r="A51" s="108" t="s">
        <v>236</v>
      </c>
      <c r="B51" s="44" t="s">
        <v>168</v>
      </c>
      <c r="C51" s="44">
        <v>2.3756</v>
      </c>
      <c r="D51" s="44">
        <v>3</v>
      </c>
      <c r="E51" s="44" t="s">
        <v>237</v>
      </c>
      <c r="F51" s="111">
        <f t="shared" si="7"/>
        <v>47.276</v>
      </c>
      <c r="G51" s="44"/>
      <c r="H51" s="44"/>
      <c r="I51" s="44">
        <v>47.276</v>
      </c>
      <c r="J51" s="44"/>
      <c r="K51" s="44"/>
      <c r="L51" s="44"/>
      <c r="M51" s="44"/>
      <c r="N51" s="44"/>
      <c r="O51" s="44">
        <v>3</v>
      </c>
      <c r="P51" s="44"/>
      <c r="Q51" s="44">
        <v>47.276</v>
      </c>
      <c r="R51" s="25"/>
      <c r="S51" s="25"/>
      <c r="T51" s="44" t="s">
        <v>225</v>
      </c>
      <c r="U51" s="111" t="s">
        <v>236</v>
      </c>
      <c r="Y51" s="6"/>
      <c r="Z51" s="6"/>
    </row>
    <row r="52" spans="1:26" s="10" customFormat="1" ht="25.5" customHeight="1">
      <c r="A52" s="108" t="s">
        <v>238</v>
      </c>
      <c r="B52" s="44" t="s">
        <v>168</v>
      </c>
      <c r="C52" s="44">
        <v>4.7479</v>
      </c>
      <c r="D52" s="44">
        <v>4</v>
      </c>
      <c r="E52" s="44" t="s">
        <v>239</v>
      </c>
      <c r="F52" s="111">
        <f t="shared" si="7"/>
        <v>93.1</v>
      </c>
      <c r="G52" s="44"/>
      <c r="H52" s="44"/>
      <c r="I52" s="44">
        <v>93.1</v>
      </c>
      <c r="J52" s="44"/>
      <c r="K52" s="44"/>
      <c r="L52" s="44"/>
      <c r="M52" s="44"/>
      <c r="N52" s="44"/>
      <c r="O52" s="44">
        <v>4</v>
      </c>
      <c r="P52" s="44"/>
      <c r="Q52" s="44">
        <v>93.1</v>
      </c>
      <c r="R52" s="25"/>
      <c r="S52" s="25"/>
      <c r="T52" s="44" t="s">
        <v>225</v>
      </c>
      <c r="U52" s="111" t="s">
        <v>238</v>
      </c>
      <c r="Y52" s="6"/>
      <c r="Z52" s="6"/>
    </row>
    <row r="53" spans="1:26" s="10" customFormat="1" ht="25.5" customHeight="1">
      <c r="A53" s="108" t="s">
        <v>240</v>
      </c>
      <c r="B53" s="44" t="s">
        <v>168</v>
      </c>
      <c r="C53" s="44">
        <v>0.5937</v>
      </c>
      <c r="D53" s="52">
        <v>1</v>
      </c>
      <c r="E53" s="44">
        <v>0</v>
      </c>
      <c r="F53" s="111">
        <f t="shared" si="7"/>
        <v>11.144</v>
      </c>
      <c r="G53" s="44"/>
      <c r="H53" s="44"/>
      <c r="I53" s="44">
        <v>11.144</v>
      </c>
      <c r="J53" s="44"/>
      <c r="K53" s="44"/>
      <c r="L53" s="44"/>
      <c r="M53" s="44"/>
      <c r="N53" s="44"/>
      <c r="O53" s="52">
        <v>1</v>
      </c>
      <c r="P53" s="44"/>
      <c r="Q53" s="44">
        <v>11.144</v>
      </c>
      <c r="R53" s="25"/>
      <c r="S53" s="25"/>
      <c r="T53" s="44" t="s">
        <v>225</v>
      </c>
      <c r="U53" s="111" t="s">
        <v>240</v>
      </c>
      <c r="Y53" s="6"/>
      <c r="Z53" s="6"/>
    </row>
    <row r="54" spans="1:26" s="10" customFormat="1" ht="24.75" customHeight="1">
      <c r="A54" s="104" t="s">
        <v>241</v>
      </c>
      <c r="B54" s="25"/>
      <c r="C54" s="25"/>
      <c r="D54" s="25"/>
      <c r="E54" s="25"/>
      <c r="F54" s="25">
        <f t="shared" si="7"/>
        <v>2909.9971</v>
      </c>
      <c r="G54" s="25"/>
      <c r="H54" s="25">
        <f>SUM(H55:H59)</f>
        <v>2909.9971</v>
      </c>
      <c r="I54" s="25"/>
      <c r="J54" s="25"/>
      <c r="K54" s="25"/>
      <c r="L54" s="25"/>
      <c r="M54" s="25"/>
      <c r="N54" s="25"/>
      <c r="O54" s="25"/>
      <c r="P54" s="25">
        <f>SUM(P55:P59)</f>
        <v>2909.9971</v>
      </c>
      <c r="Q54" s="25"/>
      <c r="R54" s="25"/>
      <c r="S54" s="25"/>
      <c r="T54" s="25"/>
      <c r="U54" s="25"/>
      <c r="Y54" s="6"/>
      <c r="Z54" s="6"/>
    </row>
    <row r="55" spans="1:26" s="6" customFormat="1" ht="30" customHeight="1">
      <c r="A55" s="32" t="s">
        <v>242</v>
      </c>
      <c r="B55" s="44"/>
      <c r="C55" s="44"/>
      <c r="D55" s="44"/>
      <c r="E55" s="44"/>
      <c r="F55" s="44">
        <f t="shared" si="7"/>
        <v>1684.3971</v>
      </c>
      <c r="G55" s="44"/>
      <c r="H55" s="45">
        <v>1684.3971</v>
      </c>
      <c r="I55" s="44"/>
      <c r="J55" s="44"/>
      <c r="K55" s="44"/>
      <c r="L55" s="44"/>
      <c r="M55" s="44"/>
      <c r="N55" s="44"/>
      <c r="O55" s="44"/>
      <c r="P55" s="45">
        <v>1684.3971</v>
      </c>
      <c r="Q55" s="44"/>
      <c r="R55" s="44"/>
      <c r="S55" s="44"/>
      <c r="T55" s="44" t="s">
        <v>243</v>
      </c>
      <c r="U55" s="44" t="s">
        <v>243</v>
      </c>
      <c r="Y55" s="10"/>
      <c r="Z55" s="10"/>
    </row>
    <row r="56" spans="1:21" s="6" customFormat="1" ht="27" customHeight="1">
      <c r="A56" s="32" t="s">
        <v>244</v>
      </c>
      <c r="B56" s="44"/>
      <c r="C56" s="44"/>
      <c r="D56" s="44"/>
      <c r="E56" s="44"/>
      <c r="F56" s="44">
        <f t="shared" si="7"/>
        <v>650</v>
      </c>
      <c r="G56" s="44"/>
      <c r="H56" s="45">
        <v>650</v>
      </c>
      <c r="I56" s="44"/>
      <c r="J56" s="44"/>
      <c r="K56" s="44"/>
      <c r="L56" s="44"/>
      <c r="M56" s="44"/>
      <c r="N56" s="44"/>
      <c r="O56" s="44">
        <v>1</v>
      </c>
      <c r="P56" s="45">
        <v>650</v>
      </c>
      <c r="Q56" s="44"/>
      <c r="R56" s="44"/>
      <c r="S56" s="44"/>
      <c r="T56" s="44" t="s">
        <v>243</v>
      </c>
      <c r="U56" s="44" t="s">
        <v>243</v>
      </c>
    </row>
    <row r="57" spans="1:26" s="6" customFormat="1" ht="21.75" customHeight="1">
      <c r="A57" s="68" t="s">
        <v>245</v>
      </c>
      <c r="B57" s="44"/>
      <c r="C57" s="44"/>
      <c r="D57" s="44"/>
      <c r="E57" s="44"/>
      <c r="F57" s="44">
        <f t="shared" si="7"/>
        <v>15.6</v>
      </c>
      <c r="G57" s="44"/>
      <c r="H57" s="45">
        <v>15.6</v>
      </c>
      <c r="I57" s="44"/>
      <c r="J57" s="44"/>
      <c r="K57" s="44"/>
      <c r="L57" s="44"/>
      <c r="M57" s="44"/>
      <c r="N57" s="44"/>
      <c r="O57" s="44">
        <v>1</v>
      </c>
      <c r="P57" s="45">
        <v>15.6</v>
      </c>
      <c r="Q57" s="44"/>
      <c r="R57" s="44"/>
      <c r="S57" s="44"/>
      <c r="T57" s="44" t="s">
        <v>243</v>
      </c>
      <c r="U57" s="44" t="s">
        <v>243</v>
      </c>
      <c r="Y57" s="10"/>
      <c r="Z57" s="10"/>
    </row>
    <row r="58" spans="1:26" s="6" customFormat="1" ht="21.75" customHeight="1">
      <c r="A58" s="37" t="s">
        <v>246</v>
      </c>
      <c r="B58" s="44"/>
      <c r="C58" s="44"/>
      <c r="D58" s="44"/>
      <c r="E58" s="44"/>
      <c r="F58" s="44">
        <f t="shared" si="7"/>
        <v>60</v>
      </c>
      <c r="G58" s="44"/>
      <c r="H58" s="45">
        <v>60</v>
      </c>
      <c r="I58" s="44"/>
      <c r="J58" s="44"/>
      <c r="K58" s="44"/>
      <c r="L58" s="44"/>
      <c r="M58" s="44"/>
      <c r="N58" s="44"/>
      <c r="O58" s="44">
        <v>1</v>
      </c>
      <c r="P58" s="45">
        <v>60</v>
      </c>
      <c r="Q58" s="44"/>
      <c r="R58" s="44"/>
      <c r="S58" s="44"/>
      <c r="T58" s="44" t="s">
        <v>243</v>
      </c>
      <c r="U58" s="44" t="s">
        <v>243</v>
      </c>
      <c r="Y58" s="10"/>
      <c r="Z58" s="10"/>
    </row>
    <row r="59" spans="1:26" s="6" customFormat="1" ht="27.75" customHeight="1">
      <c r="A59" s="37" t="s">
        <v>247</v>
      </c>
      <c r="B59" s="44"/>
      <c r="C59" s="44"/>
      <c r="D59" s="44"/>
      <c r="E59" s="44"/>
      <c r="F59" s="44">
        <f t="shared" si="7"/>
        <v>500</v>
      </c>
      <c r="G59" s="44"/>
      <c r="H59" s="44">
        <v>500</v>
      </c>
      <c r="I59" s="44"/>
      <c r="J59" s="44"/>
      <c r="K59" s="44"/>
      <c r="L59" s="44"/>
      <c r="M59" s="44"/>
      <c r="N59" s="44"/>
      <c r="O59" s="44">
        <v>1</v>
      </c>
      <c r="P59" s="44">
        <v>500</v>
      </c>
      <c r="Q59" s="44"/>
      <c r="R59" s="44"/>
      <c r="S59" s="44"/>
      <c r="T59" s="44" t="s">
        <v>248</v>
      </c>
      <c r="U59" s="44" t="s">
        <v>249</v>
      </c>
      <c r="Y59" s="10"/>
      <c r="Z59" s="10"/>
    </row>
    <row r="60" spans="1:26" s="10" customFormat="1" ht="24.75" customHeight="1">
      <c r="A60" s="104" t="s">
        <v>250</v>
      </c>
      <c r="B60" s="25" t="s">
        <v>9</v>
      </c>
      <c r="C60" s="25">
        <v>10</v>
      </c>
      <c r="D60" s="25">
        <v>9</v>
      </c>
      <c r="E60" s="25" t="s">
        <v>251</v>
      </c>
      <c r="F60" s="25">
        <f t="shared" si="7"/>
        <v>1073</v>
      </c>
      <c r="G60" s="25"/>
      <c r="H60" s="25">
        <f>SUM(H61)</f>
        <v>1073</v>
      </c>
      <c r="I60" s="25"/>
      <c r="J60" s="25"/>
      <c r="K60" s="25"/>
      <c r="L60" s="25"/>
      <c r="M60" s="25"/>
      <c r="N60" s="25"/>
      <c r="O60" s="25">
        <v>9</v>
      </c>
      <c r="P60" s="25">
        <f>SUM(P61)</f>
        <v>1073</v>
      </c>
      <c r="Q60" s="25"/>
      <c r="R60" s="25"/>
      <c r="S60" s="25"/>
      <c r="T60" s="25"/>
      <c r="U60" s="25"/>
      <c r="Y60" s="6"/>
      <c r="Z60" s="6"/>
    </row>
    <row r="61" spans="1:21" s="6" customFormat="1" ht="24.75" customHeight="1">
      <c r="A61" s="37" t="s">
        <v>252</v>
      </c>
      <c r="B61" s="44" t="s">
        <v>9</v>
      </c>
      <c r="C61" s="44">
        <v>10</v>
      </c>
      <c r="D61" s="44">
        <v>9</v>
      </c>
      <c r="E61" s="44" t="s">
        <v>251</v>
      </c>
      <c r="F61" s="44">
        <f t="shared" si="7"/>
        <v>1073</v>
      </c>
      <c r="G61" s="44"/>
      <c r="H61" s="44">
        <v>1073</v>
      </c>
      <c r="I61" s="44"/>
      <c r="J61" s="44"/>
      <c r="K61" s="44"/>
      <c r="L61" s="44"/>
      <c r="M61" s="44"/>
      <c r="N61" s="44"/>
      <c r="O61" s="44">
        <v>9</v>
      </c>
      <c r="P61" s="44">
        <v>1073</v>
      </c>
      <c r="Q61" s="44"/>
      <c r="R61" s="44"/>
      <c r="S61" s="44"/>
      <c r="T61" s="44" t="s">
        <v>155</v>
      </c>
      <c r="U61" s="44" t="s">
        <v>155</v>
      </c>
    </row>
    <row r="62" spans="1:26" s="10" customFormat="1" ht="24.75" customHeight="1">
      <c r="A62" s="104" t="s">
        <v>253</v>
      </c>
      <c r="B62" s="25"/>
      <c r="C62" s="25"/>
      <c r="D62" s="25"/>
      <c r="E62" s="25"/>
      <c r="F62" s="25"/>
      <c r="G62" s="25"/>
      <c r="H62" s="25"/>
      <c r="I62" s="25"/>
      <c r="J62" s="25"/>
      <c r="K62" s="25"/>
      <c r="L62" s="25"/>
      <c r="M62" s="25"/>
      <c r="N62" s="25"/>
      <c r="O62" s="25"/>
      <c r="P62" s="25"/>
      <c r="Q62" s="25"/>
      <c r="R62" s="25"/>
      <c r="S62" s="25"/>
      <c r="T62" s="25"/>
      <c r="U62" s="25"/>
      <c r="Y62" s="6"/>
      <c r="Z62" s="6"/>
    </row>
    <row r="63" spans="1:26" s="10" customFormat="1" ht="24.75" customHeight="1">
      <c r="A63" s="104" t="s">
        <v>254</v>
      </c>
      <c r="B63" s="25"/>
      <c r="C63" s="25">
        <f aca="true" t="shared" si="8" ref="C63:F63">SUM(C64)</f>
        <v>21</v>
      </c>
      <c r="D63" s="25">
        <f t="shared" si="8"/>
        <v>21</v>
      </c>
      <c r="E63" s="25"/>
      <c r="F63" s="25">
        <f t="shared" si="8"/>
        <v>83.13999999999999</v>
      </c>
      <c r="G63" s="25"/>
      <c r="H63" s="25">
        <f>SUM(H64)</f>
        <v>83.13999999999999</v>
      </c>
      <c r="I63" s="25"/>
      <c r="J63" s="25"/>
      <c r="K63" s="25"/>
      <c r="L63" s="25"/>
      <c r="M63" s="25"/>
      <c r="N63" s="25"/>
      <c r="O63" s="25">
        <f>SUM(O64)</f>
        <v>21</v>
      </c>
      <c r="P63" s="25">
        <f>SUM(P64)</f>
        <v>83.13999999999999</v>
      </c>
      <c r="Q63" s="25"/>
      <c r="R63" s="25"/>
      <c r="S63" s="25"/>
      <c r="T63" s="25"/>
      <c r="U63" s="25"/>
      <c r="Y63" s="6"/>
      <c r="Z63" s="6"/>
    </row>
    <row r="64" spans="1:26" s="10" customFormat="1" ht="24.75" customHeight="1">
      <c r="A64" s="40" t="s">
        <v>255</v>
      </c>
      <c r="B64" s="25"/>
      <c r="C64" s="25">
        <f aca="true" t="shared" si="9" ref="C64:H64">SUM(C65:C85)</f>
        <v>21</v>
      </c>
      <c r="D64" s="25">
        <f t="shared" si="9"/>
        <v>21</v>
      </c>
      <c r="E64" s="25"/>
      <c r="F64" s="25">
        <f aca="true" t="shared" si="10" ref="F64:F86">SUM(G64:N64)</f>
        <v>83.13999999999999</v>
      </c>
      <c r="G64" s="25"/>
      <c r="H64" s="25">
        <f t="shared" si="9"/>
        <v>83.13999999999999</v>
      </c>
      <c r="I64" s="25"/>
      <c r="J64" s="25"/>
      <c r="K64" s="25"/>
      <c r="L64" s="25"/>
      <c r="M64" s="25"/>
      <c r="N64" s="25"/>
      <c r="O64" s="25">
        <f>SUM(O65:O85)</f>
        <v>21</v>
      </c>
      <c r="P64" s="25">
        <f>SUM(P65:P85)</f>
        <v>83.13999999999999</v>
      </c>
      <c r="Q64" s="25"/>
      <c r="R64" s="25"/>
      <c r="S64" s="25"/>
      <c r="T64" s="25"/>
      <c r="U64" s="25"/>
      <c r="Y64" s="6"/>
      <c r="Z64" s="6"/>
    </row>
    <row r="65" spans="1:21" s="6" customFormat="1" ht="30" customHeight="1">
      <c r="A65" s="124" t="s">
        <v>256</v>
      </c>
      <c r="B65" s="25" t="s">
        <v>9</v>
      </c>
      <c r="C65" s="44">
        <v>1</v>
      </c>
      <c r="D65" s="44">
        <v>1</v>
      </c>
      <c r="E65" s="125">
        <v>0</v>
      </c>
      <c r="F65" s="44">
        <f t="shared" si="10"/>
        <v>15</v>
      </c>
      <c r="G65" s="25"/>
      <c r="H65" s="45">
        <v>15</v>
      </c>
      <c r="I65" s="25"/>
      <c r="J65" s="25"/>
      <c r="K65" s="25"/>
      <c r="L65" s="25"/>
      <c r="M65" s="25"/>
      <c r="N65" s="25"/>
      <c r="O65" s="44">
        <v>1</v>
      </c>
      <c r="P65" s="45">
        <v>15</v>
      </c>
      <c r="Q65" s="44"/>
      <c r="R65" s="44"/>
      <c r="S65" s="44"/>
      <c r="T65" s="44" t="s">
        <v>257</v>
      </c>
      <c r="U65" s="44" t="s">
        <v>258</v>
      </c>
    </row>
    <row r="66" spans="1:21" s="6" customFormat="1" ht="30" customHeight="1">
      <c r="A66" s="124" t="s">
        <v>259</v>
      </c>
      <c r="B66" s="25" t="s">
        <v>9</v>
      </c>
      <c r="C66" s="44">
        <v>1</v>
      </c>
      <c r="D66" s="44">
        <v>1</v>
      </c>
      <c r="E66" s="125">
        <v>0</v>
      </c>
      <c r="F66" s="44">
        <f t="shared" si="10"/>
        <v>4</v>
      </c>
      <c r="G66" s="25"/>
      <c r="H66" s="45">
        <v>4</v>
      </c>
      <c r="I66" s="25"/>
      <c r="J66" s="25"/>
      <c r="K66" s="25"/>
      <c r="L66" s="25"/>
      <c r="M66" s="25"/>
      <c r="N66" s="25"/>
      <c r="O66" s="44">
        <v>1</v>
      </c>
      <c r="P66" s="45">
        <v>4</v>
      </c>
      <c r="Q66" s="44"/>
      <c r="R66" s="44"/>
      <c r="S66" s="44"/>
      <c r="T66" s="44" t="s">
        <v>257</v>
      </c>
      <c r="U66" s="44" t="s">
        <v>258</v>
      </c>
    </row>
    <row r="67" spans="1:21" s="6" customFormat="1" ht="30" customHeight="1">
      <c r="A67" s="124" t="s">
        <v>260</v>
      </c>
      <c r="B67" s="25" t="s">
        <v>9</v>
      </c>
      <c r="C67" s="44">
        <v>1</v>
      </c>
      <c r="D67" s="44">
        <v>1</v>
      </c>
      <c r="E67" s="125">
        <v>0</v>
      </c>
      <c r="F67" s="44">
        <f t="shared" si="10"/>
        <v>2</v>
      </c>
      <c r="G67" s="25"/>
      <c r="H67" s="45">
        <v>2</v>
      </c>
      <c r="I67" s="25"/>
      <c r="J67" s="25"/>
      <c r="K67" s="25"/>
      <c r="L67" s="25"/>
      <c r="M67" s="25"/>
      <c r="N67" s="25"/>
      <c r="O67" s="44">
        <v>1</v>
      </c>
      <c r="P67" s="45">
        <v>2</v>
      </c>
      <c r="Q67" s="44"/>
      <c r="R67" s="44"/>
      <c r="S67" s="44"/>
      <c r="T67" s="44" t="s">
        <v>257</v>
      </c>
      <c r="U67" s="44" t="s">
        <v>229</v>
      </c>
    </row>
    <row r="68" spans="1:21" s="6" customFormat="1" ht="30" customHeight="1">
      <c r="A68" s="124" t="s">
        <v>261</v>
      </c>
      <c r="B68" s="25" t="s">
        <v>9</v>
      </c>
      <c r="C68" s="44">
        <v>1</v>
      </c>
      <c r="D68" s="44">
        <v>1</v>
      </c>
      <c r="E68" s="125" t="s">
        <v>262</v>
      </c>
      <c r="F68" s="44">
        <f t="shared" si="10"/>
        <v>4</v>
      </c>
      <c r="G68" s="25"/>
      <c r="H68" s="45">
        <v>4</v>
      </c>
      <c r="I68" s="25"/>
      <c r="J68" s="25"/>
      <c r="K68" s="25"/>
      <c r="L68" s="25"/>
      <c r="M68" s="25"/>
      <c r="N68" s="25"/>
      <c r="O68" s="44">
        <v>1</v>
      </c>
      <c r="P68" s="45">
        <v>4</v>
      </c>
      <c r="Q68" s="44"/>
      <c r="R68" s="44"/>
      <c r="S68" s="44"/>
      <c r="T68" s="44" t="s">
        <v>257</v>
      </c>
      <c r="U68" s="44" t="s">
        <v>231</v>
      </c>
    </row>
    <row r="69" spans="1:21" s="6" customFormat="1" ht="30" customHeight="1">
      <c r="A69" s="124" t="s">
        <v>263</v>
      </c>
      <c r="B69" s="25" t="s">
        <v>9</v>
      </c>
      <c r="C69" s="44">
        <v>1</v>
      </c>
      <c r="D69" s="44">
        <v>1</v>
      </c>
      <c r="E69" s="125" t="s">
        <v>264</v>
      </c>
      <c r="F69" s="44">
        <f t="shared" si="10"/>
        <v>1.2</v>
      </c>
      <c r="G69" s="25"/>
      <c r="H69" s="45">
        <v>1.2</v>
      </c>
      <c r="I69" s="25"/>
      <c r="J69" s="25"/>
      <c r="K69" s="25"/>
      <c r="L69" s="25"/>
      <c r="M69" s="25"/>
      <c r="N69" s="25"/>
      <c r="O69" s="44">
        <v>1</v>
      </c>
      <c r="P69" s="45">
        <v>1.2</v>
      </c>
      <c r="Q69" s="44"/>
      <c r="R69" s="44"/>
      <c r="S69" s="44"/>
      <c r="T69" s="44" t="s">
        <v>257</v>
      </c>
      <c r="U69" s="44" t="s">
        <v>233</v>
      </c>
    </row>
    <row r="70" spans="1:21" s="6" customFormat="1" ht="30" customHeight="1">
      <c r="A70" s="124" t="s">
        <v>265</v>
      </c>
      <c r="B70" s="25" t="s">
        <v>9</v>
      </c>
      <c r="C70" s="44">
        <v>1</v>
      </c>
      <c r="D70" s="44">
        <v>1</v>
      </c>
      <c r="E70" s="125" t="s">
        <v>266</v>
      </c>
      <c r="F70" s="44">
        <f t="shared" si="10"/>
        <v>1</v>
      </c>
      <c r="G70" s="25"/>
      <c r="H70" s="45">
        <v>1</v>
      </c>
      <c r="I70" s="25"/>
      <c r="J70" s="25"/>
      <c r="K70" s="25"/>
      <c r="L70" s="25"/>
      <c r="M70" s="25"/>
      <c r="N70" s="25"/>
      <c r="O70" s="44">
        <v>1</v>
      </c>
      <c r="P70" s="45">
        <v>1</v>
      </c>
      <c r="Q70" s="44"/>
      <c r="R70" s="44"/>
      <c r="S70" s="44"/>
      <c r="T70" s="44" t="s">
        <v>257</v>
      </c>
      <c r="U70" s="44" t="s">
        <v>233</v>
      </c>
    </row>
    <row r="71" spans="1:21" s="6" customFormat="1" ht="30" customHeight="1">
      <c r="A71" s="124" t="s">
        <v>267</v>
      </c>
      <c r="B71" s="25" t="s">
        <v>9</v>
      </c>
      <c r="C71" s="44">
        <v>1</v>
      </c>
      <c r="D71" s="44">
        <v>1</v>
      </c>
      <c r="E71" s="125" t="s">
        <v>268</v>
      </c>
      <c r="F71" s="44">
        <f t="shared" si="10"/>
        <v>0.9</v>
      </c>
      <c r="G71" s="25"/>
      <c r="H71" s="45">
        <v>0.9</v>
      </c>
      <c r="I71" s="25"/>
      <c r="J71" s="25"/>
      <c r="K71" s="25"/>
      <c r="L71" s="25"/>
      <c r="M71" s="25"/>
      <c r="N71" s="25"/>
      <c r="O71" s="44">
        <v>1</v>
      </c>
      <c r="P71" s="45">
        <v>0.9</v>
      </c>
      <c r="Q71" s="44"/>
      <c r="R71" s="44"/>
      <c r="S71" s="44"/>
      <c r="T71" s="44" t="s">
        <v>257</v>
      </c>
      <c r="U71" s="44" t="s">
        <v>233</v>
      </c>
    </row>
    <row r="72" spans="1:21" s="6" customFormat="1" ht="30" customHeight="1">
      <c r="A72" s="124" t="s">
        <v>269</v>
      </c>
      <c r="B72" s="25" t="s">
        <v>9</v>
      </c>
      <c r="C72" s="44">
        <v>1</v>
      </c>
      <c r="D72" s="44">
        <v>1</v>
      </c>
      <c r="E72" s="125" t="s">
        <v>270</v>
      </c>
      <c r="F72" s="44">
        <f t="shared" si="10"/>
        <v>1.8</v>
      </c>
      <c r="G72" s="25"/>
      <c r="H72" s="45">
        <v>1.8</v>
      </c>
      <c r="I72" s="25"/>
      <c r="J72" s="25"/>
      <c r="K72" s="25"/>
      <c r="L72" s="25"/>
      <c r="M72" s="25"/>
      <c r="N72" s="25"/>
      <c r="O72" s="44">
        <v>1</v>
      </c>
      <c r="P72" s="45">
        <v>1.8</v>
      </c>
      <c r="Q72" s="44"/>
      <c r="R72" s="44"/>
      <c r="S72" s="44"/>
      <c r="T72" s="44" t="s">
        <v>257</v>
      </c>
      <c r="U72" s="44" t="s">
        <v>233</v>
      </c>
    </row>
    <row r="73" spans="1:21" s="6" customFormat="1" ht="30" customHeight="1">
      <c r="A73" s="124" t="s">
        <v>271</v>
      </c>
      <c r="B73" s="25" t="s">
        <v>9</v>
      </c>
      <c r="C73" s="44">
        <v>1</v>
      </c>
      <c r="D73" s="44">
        <v>1</v>
      </c>
      <c r="E73" s="125" t="s">
        <v>272</v>
      </c>
      <c r="F73" s="44">
        <f t="shared" si="10"/>
        <v>2.2</v>
      </c>
      <c r="G73" s="25"/>
      <c r="H73" s="45">
        <v>2.2</v>
      </c>
      <c r="I73" s="25"/>
      <c r="J73" s="25"/>
      <c r="K73" s="25"/>
      <c r="L73" s="25"/>
      <c r="M73" s="25"/>
      <c r="N73" s="25"/>
      <c r="O73" s="44">
        <v>1</v>
      </c>
      <c r="P73" s="45">
        <v>2.2</v>
      </c>
      <c r="Q73" s="44"/>
      <c r="R73" s="44"/>
      <c r="S73" s="44"/>
      <c r="T73" s="44" t="s">
        <v>257</v>
      </c>
      <c r="U73" s="44" t="s">
        <v>233</v>
      </c>
    </row>
    <row r="74" spans="1:21" s="6" customFormat="1" ht="30" customHeight="1">
      <c r="A74" s="124" t="s">
        <v>273</v>
      </c>
      <c r="B74" s="25" t="s">
        <v>9</v>
      </c>
      <c r="C74" s="44">
        <v>1</v>
      </c>
      <c r="D74" s="44">
        <v>1</v>
      </c>
      <c r="E74" s="125">
        <v>0</v>
      </c>
      <c r="F74" s="44">
        <f t="shared" si="10"/>
        <v>6</v>
      </c>
      <c r="G74" s="25"/>
      <c r="H74" s="45">
        <v>6</v>
      </c>
      <c r="I74" s="25"/>
      <c r="J74" s="25"/>
      <c r="K74" s="25"/>
      <c r="L74" s="25"/>
      <c r="M74" s="25"/>
      <c r="N74" s="25"/>
      <c r="O74" s="44">
        <v>1</v>
      </c>
      <c r="P74" s="45">
        <v>6</v>
      </c>
      <c r="Q74" s="44"/>
      <c r="R74" s="44"/>
      <c r="S74" s="44"/>
      <c r="T74" s="44" t="s">
        <v>257</v>
      </c>
      <c r="U74" s="44" t="s">
        <v>236</v>
      </c>
    </row>
    <row r="75" spans="1:21" s="6" customFormat="1" ht="30" customHeight="1">
      <c r="A75" s="124" t="s">
        <v>274</v>
      </c>
      <c r="B75" s="25" t="s">
        <v>9</v>
      </c>
      <c r="C75" s="44">
        <v>1</v>
      </c>
      <c r="D75" s="44">
        <v>1</v>
      </c>
      <c r="E75" s="125" t="s">
        <v>275</v>
      </c>
      <c r="F75" s="44">
        <f t="shared" si="10"/>
        <v>5</v>
      </c>
      <c r="G75" s="25"/>
      <c r="H75" s="45">
        <v>5</v>
      </c>
      <c r="I75" s="25"/>
      <c r="J75" s="25"/>
      <c r="K75" s="25"/>
      <c r="L75" s="25"/>
      <c r="M75" s="25"/>
      <c r="N75" s="25"/>
      <c r="O75" s="44">
        <v>1</v>
      </c>
      <c r="P75" s="45">
        <v>5</v>
      </c>
      <c r="Q75" s="44"/>
      <c r="R75" s="44"/>
      <c r="S75" s="44"/>
      <c r="T75" s="44" t="s">
        <v>257</v>
      </c>
      <c r="U75" s="44" t="s">
        <v>236</v>
      </c>
    </row>
    <row r="76" spans="1:21" s="6" customFormat="1" ht="30" customHeight="1">
      <c r="A76" s="124" t="s">
        <v>276</v>
      </c>
      <c r="B76" s="25" t="s">
        <v>9</v>
      </c>
      <c r="C76" s="44">
        <v>1</v>
      </c>
      <c r="D76" s="44">
        <v>1</v>
      </c>
      <c r="E76" s="125" t="s">
        <v>277</v>
      </c>
      <c r="F76" s="44">
        <f t="shared" si="10"/>
        <v>1</v>
      </c>
      <c r="G76" s="25"/>
      <c r="H76" s="45">
        <v>1</v>
      </c>
      <c r="I76" s="25"/>
      <c r="J76" s="25"/>
      <c r="K76" s="25"/>
      <c r="L76" s="25"/>
      <c r="M76" s="25"/>
      <c r="N76" s="25"/>
      <c r="O76" s="44">
        <v>1</v>
      </c>
      <c r="P76" s="45">
        <v>1</v>
      </c>
      <c r="Q76" s="44"/>
      <c r="R76" s="44"/>
      <c r="S76" s="44"/>
      <c r="T76" s="44" t="s">
        <v>257</v>
      </c>
      <c r="U76" s="44" t="s">
        <v>236</v>
      </c>
    </row>
    <row r="77" spans="1:21" s="6" customFormat="1" ht="30" customHeight="1">
      <c r="A77" s="124" t="s">
        <v>278</v>
      </c>
      <c r="B77" s="25" t="s">
        <v>9</v>
      </c>
      <c r="C77" s="44">
        <v>1</v>
      </c>
      <c r="D77" s="44">
        <v>1</v>
      </c>
      <c r="E77" s="125" t="s">
        <v>279</v>
      </c>
      <c r="F77" s="44">
        <f t="shared" si="10"/>
        <v>5</v>
      </c>
      <c r="G77" s="25"/>
      <c r="H77" s="45">
        <v>5</v>
      </c>
      <c r="I77" s="25"/>
      <c r="J77" s="25"/>
      <c r="K77" s="25"/>
      <c r="L77" s="25"/>
      <c r="M77" s="25"/>
      <c r="N77" s="25"/>
      <c r="O77" s="44">
        <v>1</v>
      </c>
      <c r="P77" s="45">
        <v>5</v>
      </c>
      <c r="Q77" s="44"/>
      <c r="R77" s="44"/>
      <c r="S77" s="44"/>
      <c r="T77" s="44" t="s">
        <v>257</v>
      </c>
      <c r="U77" s="44" t="s">
        <v>236</v>
      </c>
    </row>
    <row r="78" spans="1:21" s="6" customFormat="1" ht="30" customHeight="1">
      <c r="A78" s="124" t="s">
        <v>280</v>
      </c>
      <c r="B78" s="25" t="s">
        <v>9</v>
      </c>
      <c r="C78" s="44">
        <v>1</v>
      </c>
      <c r="D78" s="44">
        <v>1</v>
      </c>
      <c r="E78" s="125" t="s">
        <v>281</v>
      </c>
      <c r="F78" s="44">
        <f t="shared" si="10"/>
        <v>2</v>
      </c>
      <c r="G78" s="25"/>
      <c r="H78" s="45">
        <v>2</v>
      </c>
      <c r="I78" s="25"/>
      <c r="J78" s="25"/>
      <c r="K78" s="25"/>
      <c r="L78" s="25"/>
      <c r="M78" s="25"/>
      <c r="N78" s="25"/>
      <c r="O78" s="44">
        <v>1</v>
      </c>
      <c r="P78" s="45">
        <v>2</v>
      </c>
      <c r="Q78" s="44"/>
      <c r="R78" s="44"/>
      <c r="S78" s="44"/>
      <c r="T78" s="44" t="s">
        <v>257</v>
      </c>
      <c r="U78" s="44" t="s">
        <v>236</v>
      </c>
    </row>
    <row r="79" spans="1:21" s="6" customFormat="1" ht="30" customHeight="1">
      <c r="A79" s="124" t="s">
        <v>282</v>
      </c>
      <c r="B79" s="25" t="s">
        <v>9</v>
      </c>
      <c r="C79" s="44">
        <v>1</v>
      </c>
      <c r="D79" s="44">
        <v>1</v>
      </c>
      <c r="E79" s="125" t="s">
        <v>283</v>
      </c>
      <c r="F79" s="44">
        <f t="shared" si="10"/>
        <v>1</v>
      </c>
      <c r="G79" s="25"/>
      <c r="H79" s="45">
        <v>1</v>
      </c>
      <c r="I79" s="25"/>
      <c r="J79" s="25"/>
      <c r="K79" s="25"/>
      <c r="L79" s="25"/>
      <c r="M79" s="25"/>
      <c r="N79" s="25"/>
      <c r="O79" s="44">
        <v>1</v>
      </c>
      <c r="P79" s="45">
        <v>1</v>
      </c>
      <c r="Q79" s="44"/>
      <c r="R79" s="44"/>
      <c r="S79" s="44"/>
      <c r="T79" s="44" t="s">
        <v>257</v>
      </c>
      <c r="U79" s="44" t="s">
        <v>236</v>
      </c>
    </row>
    <row r="80" spans="1:21" s="6" customFormat="1" ht="30" customHeight="1">
      <c r="A80" s="124" t="s">
        <v>284</v>
      </c>
      <c r="B80" s="25" t="s">
        <v>9</v>
      </c>
      <c r="C80" s="44">
        <v>1</v>
      </c>
      <c r="D80" s="44">
        <v>1</v>
      </c>
      <c r="E80" s="125" t="s">
        <v>285</v>
      </c>
      <c r="F80" s="44">
        <f t="shared" si="10"/>
        <v>4.85</v>
      </c>
      <c r="G80" s="25"/>
      <c r="H80" s="45">
        <v>4.85</v>
      </c>
      <c r="I80" s="25"/>
      <c r="J80" s="25"/>
      <c r="K80" s="25"/>
      <c r="L80" s="25"/>
      <c r="M80" s="25"/>
      <c r="N80" s="25"/>
      <c r="O80" s="44">
        <v>1</v>
      </c>
      <c r="P80" s="45">
        <v>4.85</v>
      </c>
      <c r="Q80" s="44"/>
      <c r="R80" s="44"/>
      <c r="S80" s="44"/>
      <c r="T80" s="44" t="s">
        <v>257</v>
      </c>
      <c r="U80" s="44" t="s">
        <v>240</v>
      </c>
    </row>
    <row r="81" spans="1:26" s="6" customFormat="1" ht="30" customHeight="1">
      <c r="A81" s="124" t="s">
        <v>286</v>
      </c>
      <c r="B81" s="25" t="s">
        <v>9</v>
      </c>
      <c r="C81" s="44">
        <v>1</v>
      </c>
      <c r="D81" s="44">
        <v>1</v>
      </c>
      <c r="E81" s="125" t="s">
        <v>287</v>
      </c>
      <c r="F81" s="44">
        <f t="shared" si="10"/>
        <v>2.91</v>
      </c>
      <c r="G81" s="25"/>
      <c r="H81" s="45">
        <v>2.91</v>
      </c>
      <c r="I81" s="25"/>
      <c r="J81" s="25"/>
      <c r="K81" s="25"/>
      <c r="L81" s="25"/>
      <c r="M81" s="25"/>
      <c r="N81" s="25"/>
      <c r="O81" s="44">
        <v>1</v>
      </c>
      <c r="P81" s="45">
        <v>2.91</v>
      </c>
      <c r="Q81" s="44"/>
      <c r="R81" s="44"/>
      <c r="S81" s="44"/>
      <c r="T81" s="44" t="s">
        <v>257</v>
      </c>
      <c r="U81" s="44" t="s">
        <v>240</v>
      </c>
      <c r="Y81" s="10"/>
      <c r="Z81" s="10"/>
    </row>
    <row r="82" spans="1:26" s="6" customFormat="1" ht="30" customHeight="1">
      <c r="A82" s="124" t="s">
        <v>288</v>
      </c>
      <c r="B82" s="25" t="s">
        <v>9</v>
      </c>
      <c r="C82" s="44">
        <v>1</v>
      </c>
      <c r="D82" s="44">
        <v>1</v>
      </c>
      <c r="E82" s="125" t="s">
        <v>289</v>
      </c>
      <c r="F82" s="44">
        <f t="shared" si="10"/>
        <v>5.82</v>
      </c>
      <c r="G82" s="25"/>
      <c r="H82" s="45">
        <v>5.82</v>
      </c>
      <c r="I82" s="25"/>
      <c r="J82" s="25"/>
      <c r="K82" s="25"/>
      <c r="L82" s="25"/>
      <c r="M82" s="25"/>
      <c r="N82" s="25"/>
      <c r="O82" s="44">
        <v>1</v>
      </c>
      <c r="P82" s="45">
        <v>5.82</v>
      </c>
      <c r="Q82" s="44"/>
      <c r="R82" s="44"/>
      <c r="S82" s="44"/>
      <c r="T82" s="44" t="s">
        <v>257</v>
      </c>
      <c r="U82" s="44" t="s">
        <v>240</v>
      </c>
      <c r="Y82" s="10"/>
      <c r="Z82" s="10"/>
    </row>
    <row r="83" spans="1:21" s="6" customFormat="1" ht="30" customHeight="1">
      <c r="A83" s="124" t="s">
        <v>290</v>
      </c>
      <c r="B83" s="25" t="s">
        <v>9</v>
      </c>
      <c r="C83" s="44">
        <v>1</v>
      </c>
      <c r="D83" s="44">
        <v>1</v>
      </c>
      <c r="E83" s="125" t="s">
        <v>291</v>
      </c>
      <c r="F83" s="44">
        <f t="shared" si="10"/>
        <v>5.82</v>
      </c>
      <c r="G83" s="25"/>
      <c r="H83" s="45">
        <v>5.82</v>
      </c>
      <c r="I83" s="25"/>
      <c r="J83" s="25"/>
      <c r="K83" s="25"/>
      <c r="L83" s="25"/>
      <c r="M83" s="25"/>
      <c r="N83" s="25"/>
      <c r="O83" s="44">
        <v>1</v>
      </c>
      <c r="P83" s="45">
        <v>5.82</v>
      </c>
      <c r="Q83" s="44"/>
      <c r="R83" s="44"/>
      <c r="S83" s="44"/>
      <c r="T83" s="44" t="s">
        <v>257</v>
      </c>
      <c r="U83" s="44" t="s">
        <v>240</v>
      </c>
    </row>
    <row r="84" spans="1:21" s="6" customFormat="1" ht="30" customHeight="1">
      <c r="A84" s="124" t="s">
        <v>292</v>
      </c>
      <c r="B84" s="25" t="s">
        <v>9</v>
      </c>
      <c r="C84" s="44">
        <v>1</v>
      </c>
      <c r="D84" s="44">
        <v>1</v>
      </c>
      <c r="E84" s="125" t="s">
        <v>293</v>
      </c>
      <c r="F84" s="44">
        <f t="shared" si="10"/>
        <v>5.82</v>
      </c>
      <c r="G84" s="25"/>
      <c r="H84" s="45">
        <v>5.82</v>
      </c>
      <c r="I84" s="25"/>
      <c r="J84" s="25"/>
      <c r="K84" s="25"/>
      <c r="L84" s="25"/>
      <c r="M84" s="25"/>
      <c r="N84" s="25"/>
      <c r="O84" s="44">
        <v>1</v>
      </c>
      <c r="P84" s="45">
        <v>5.82</v>
      </c>
      <c r="Q84" s="44"/>
      <c r="R84" s="44"/>
      <c r="S84" s="44"/>
      <c r="T84" s="44" t="s">
        <v>257</v>
      </c>
      <c r="U84" s="44" t="s">
        <v>240</v>
      </c>
    </row>
    <row r="85" spans="1:26" s="6" customFormat="1" ht="30" customHeight="1">
      <c r="A85" s="124" t="s">
        <v>294</v>
      </c>
      <c r="B85" s="25" t="s">
        <v>9</v>
      </c>
      <c r="C85" s="44">
        <v>1</v>
      </c>
      <c r="D85" s="44">
        <v>1</v>
      </c>
      <c r="E85" s="125">
        <v>0</v>
      </c>
      <c r="F85" s="44">
        <f t="shared" si="10"/>
        <v>5.82</v>
      </c>
      <c r="G85" s="25"/>
      <c r="H85" s="45">
        <v>5.82</v>
      </c>
      <c r="I85" s="25"/>
      <c r="J85" s="25"/>
      <c r="K85" s="25"/>
      <c r="L85" s="25"/>
      <c r="M85" s="25"/>
      <c r="N85" s="25"/>
      <c r="O85" s="44">
        <v>1</v>
      </c>
      <c r="P85" s="45">
        <v>5.82</v>
      </c>
      <c r="Q85" s="44"/>
      <c r="R85" s="44"/>
      <c r="S85" s="44"/>
      <c r="T85" s="44" t="s">
        <v>257</v>
      </c>
      <c r="U85" s="44" t="s">
        <v>240</v>
      </c>
      <c r="Y85" s="10"/>
      <c r="Z85" s="10"/>
    </row>
    <row r="86" spans="1:26" s="10" customFormat="1" ht="24.75" customHeight="1">
      <c r="A86" s="104" t="s">
        <v>295</v>
      </c>
      <c r="B86" s="25"/>
      <c r="C86" s="25"/>
      <c r="D86" s="25"/>
      <c r="E86" s="126"/>
      <c r="F86" s="78">
        <f t="shared" si="10"/>
        <v>998</v>
      </c>
      <c r="G86" s="78"/>
      <c r="H86" s="78">
        <f>SUM(H87,H90,H107,H108)</f>
        <v>165</v>
      </c>
      <c r="I86" s="78">
        <f>SUM(I87,I90,I107,I108)</f>
        <v>833</v>
      </c>
      <c r="J86" s="78"/>
      <c r="K86" s="78"/>
      <c r="L86" s="78"/>
      <c r="M86" s="78"/>
      <c r="N86" s="78"/>
      <c r="O86" s="78">
        <v>21</v>
      </c>
      <c r="P86" s="78">
        <f>SUM(P87,P90,P107,P108)</f>
        <v>998</v>
      </c>
      <c r="Q86" s="78"/>
      <c r="R86" s="78"/>
      <c r="S86" s="78"/>
      <c r="T86" s="25"/>
      <c r="U86" s="25"/>
      <c r="Y86" s="6"/>
      <c r="Z86" s="6"/>
    </row>
    <row r="87" spans="1:26" s="10" customFormat="1" ht="24.75" customHeight="1">
      <c r="A87" s="40" t="s">
        <v>296</v>
      </c>
      <c r="B87" s="25"/>
      <c r="C87" s="25"/>
      <c r="D87" s="25"/>
      <c r="E87" s="126"/>
      <c r="F87" s="25">
        <f>SUM(F88:F89)</f>
        <v>500</v>
      </c>
      <c r="G87" s="25"/>
      <c r="H87" s="25"/>
      <c r="I87" s="25">
        <f>SUM(I88:I89)</f>
        <v>500</v>
      </c>
      <c r="J87" s="25"/>
      <c r="K87" s="25"/>
      <c r="L87" s="25"/>
      <c r="M87" s="25"/>
      <c r="N87" s="25"/>
      <c r="O87" s="25">
        <f>SUM(O88:O89)</f>
        <v>2</v>
      </c>
      <c r="P87" s="25">
        <f>SUM(P88:P89)</f>
        <v>500</v>
      </c>
      <c r="Q87" s="78"/>
      <c r="R87" s="78"/>
      <c r="S87" s="78"/>
      <c r="T87" s="25"/>
      <c r="U87" s="25"/>
      <c r="Y87" s="6"/>
      <c r="Z87" s="6"/>
    </row>
    <row r="88" spans="1:21" s="6" customFormat="1" ht="24" customHeight="1">
      <c r="A88" s="124" t="s">
        <v>297</v>
      </c>
      <c r="B88" s="44"/>
      <c r="C88" s="44"/>
      <c r="D88" s="44">
        <v>1</v>
      </c>
      <c r="E88" s="44"/>
      <c r="F88" s="44">
        <f aca="true" t="shared" si="11" ref="F88:F108">SUM(G88:N88)</f>
        <v>250</v>
      </c>
      <c r="G88" s="44"/>
      <c r="H88" s="56"/>
      <c r="I88" s="44">
        <v>250</v>
      </c>
      <c r="J88" s="44"/>
      <c r="K88" s="44"/>
      <c r="L88" s="44"/>
      <c r="M88" s="44"/>
      <c r="N88" s="44"/>
      <c r="O88" s="44">
        <v>1</v>
      </c>
      <c r="P88" s="44">
        <v>250</v>
      </c>
      <c r="Q88" s="44"/>
      <c r="R88" s="44"/>
      <c r="S88" s="44"/>
      <c r="T88" s="44" t="s">
        <v>248</v>
      </c>
      <c r="U88" s="44" t="s">
        <v>184</v>
      </c>
    </row>
    <row r="89" spans="1:21" s="6" customFormat="1" ht="24" customHeight="1">
      <c r="A89" s="124" t="s">
        <v>298</v>
      </c>
      <c r="B89" s="44"/>
      <c r="C89" s="44"/>
      <c r="D89" s="44">
        <v>1</v>
      </c>
      <c r="E89" s="44"/>
      <c r="F89" s="44">
        <f t="shared" si="11"/>
        <v>250</v>
      </c>
      <c r="G89" s="44"/>
      <c r="H89" s="56"/>
      <c r="I89" s="44">
        <v>250</v>
      </c>
      <c r="J89" s="44"/>
      <c r="K89" s="44"/>
      <c r="L89" s="44"/>
      <c r="M89" s="44"/>
      <c r="N89" s="44"/>
      <c r="O89" s="44">
        <v>1</v>
      </c>
      <c r="P89" s="44">
        <v>250</v>
      </c>
      <c r="Q89" s="44"/>
      <c r="R89" s="44"/>
      <c r="S89" s="44"/>
      <c r="T89" s="44" t="s">
        <v>248</v>
      </c>
      <c r="U89" s="44" t="s">
        <v>240</v>
      </c>
    </row>
    <row r="90" spans="1:26" s="10" customFormat="1" ht="24" customHeight="1">
      <c r="A90" s="40" t="s">
        <v>299</v>
      </c>
      <c r="B90" s="25"/>
      <c r="C90" s="25"/>
      <c r="D90" s="25"/>
      <c r="E90" s="25"/>
      <c r="F90" s="25">
        <f>SUM(F91:F106)</f>
        <v>333</v>
      </c>
      <c r="G90" s="25"/>
      <c r="H90" s="25"/>
      <c r="I90" s="25">
        <f>SUM(I91:I108)</f>
        <v>333</v>
      </c>
      <c r="J90" s="25"/>
      <c r="K90" s="25"/>
      <c r="L90" s="25"/>
      <c r="M90" s="25"/>
      <c r="N90" s="25"/>
      <c r="O90" s="25">
        <f>SUM(O91:O108)</f>
        <v>18</v>
      </c>
      <c r="P90" s="25">
        <f>SUM(P91:P106)</f>
        <v>333</v>
      </c>
      <c r="Q90" s="25"/>
      <c r="R90" s="25"/>
      <c r="S90" s="25"/>
      <c r="T90" s="44"/>
      <c r="U90" s="25"/>
      <c r="Y90" s="6"/>
      <c r="Z90" s="6"/>
    </row>
    <row r="91" spans="1:21" s="6" customFormat="1" ht="27.75" customHeight="1">
      <c r="A91" s="108" t="s">
        <v>300</v>
      </c>
      <c r="B91" s="44"/>
      <c r="C91" s="44"/>
      <c r="D91" s="44">
        <v>1</v>
      </c>
      <c r="E91" s="125" t="s">
        <v>301</v>
      </c>
      <c r="F91" s="44">
        <f t="shared" si="11"/>
        <v>28.91</v>
      </c>
      <c r="G91" s="44"/>
      <c r="H91" s="46"/>
      <c r="I91" s="52">
        <v>28.91</v>
      </c>
      <c r="J91" s="44"/>
      <c r="K91" s="44"/>
      <c r="L91" s="44"/>
      <c r="M91" s="44"/>
      <c r="N91" s="44"/>
      <c r="O91" s="44">
        <v>1</v>
      </c>
      <c r="P91" s="46">
        <v>28.91</v>
      </c>
      <c r="Q91" s="44"/>
      <c r="R91" s="44"/>
      <c r="S91" s="44"/>
      <c r="T91" s="44" t="s">
        <v>248</v>
      </c>
      <c r="U91" s="44" t="s">
        <v>236</v>
      </c>
    </row>
    <row r="92" spans="1:21" s="6" customFormat="1" ht="27.75" customHeight="1">
      <c r="A92" s="108" t="s">
        <v>302</v>
      </c>
      <c r="B92" s="44" t="s">
        <v>303</v>
      </c>
      <c r="C92" s="44">
        <v>45</v>
      </c>
      <c r="D92" s="44">
        <v>1</v>
      </c>
      <c r="E92" s="125" t="s">
        <v>304</v>
      </c>
      <c r="F92" s="44">
        <f t="shared" si="11"/>
        <v>16.82</v>
      </c>
      <c r="G92" s="44"/>
      <c r="H92" s="46"/>
      <c r="I92" s="52">
        <v>16.82</v>
      </c>
      <c r="J92" s="44"/>
      <c r="K92" s="44"/>
      <c r="L92" s="44"/>
      <c r="M92" s="44"/>
      <c r="N92" s="44"/>
      <c r="O92" s="44">
        <v>1</v>
      </c>
      <c r="P92" s="46">
        <v>16.82</v>
      </c>
      <c r="Q92" s="44"/>
      <c r="R92" s="44"/>
      <c r="S92" s="44"/>
      <c r="T92" s="44" t="s">
        <v>248</v>
      </c>
      <c r="U92" s="44" t="s">
        <v>236</v>
      </c>
    </row>
    <row r="93" spans="1:21" s="6" customFormat="1" ht="27.75" customHeight="1">
      <c r="A93" s="108" t="s">
        <v>305</v>
      </c>
      <c r="B93" s="44" t="s">
        <v>303</v>
      </c>
      <c r="C93" s="44">
        <v>53</v>
      </c>
      <c r="D93" s="44">
        <v>1</v>
      </c>
      <c r="E93" s="125">
        <v>0</v>
      </c>
      <c r="F93" s="44">
        <f t="shared" si="11"/>
        <v>19.74</v>
      </c>
      <c r="G93" s="44"/>
      <c r="H93" s="46"/>
      <c r="I93" s="52">
        <v>19.74</v>
      </c>
      <c r="J93" s="44"/>
      <c r="K93" s="44"/>
      <c r="L93" s="44"/>
      <c r="M93" s="44"/>
      <c r="N93" s="44"/>
      <c r="O93" s="44">
        <v>1</v>
      </c>
      <c r="P93" s="46">
        <v>19.74</v>
      </c>
      <c r="Q93" s="44"/>
      <c r="R93" s="44"/>
      <c r="S93" s="44"/>
      <c r="T93" s="44" t="s">
        <v>248</v>
      </c>
      <c r="U93" s="44" t="s">
        <v>229</v>
      </c>
    </row>
    <row r="94" spans="1:21" s="6" customFormat="1" ht="27.75" customHeight="1">
      <c r="A94" s="108" t="s">
        <v>306</v>
      </c>
      <c r="B94" s="44" t="s">
        <v>303</v>
      </c>
      <c r="C94" s="44">
        <v>45</v>
      </c>
      <c r="D94" s="44">
        <v>1</v>
      </c>
      <c r="E94" s="125">
        <v>0</v>
      </c>
      <c r="F94" s="44">
        <f t="shared" si="11"/>
        <v>20</v>
      </c>
      <c r="G94" s="44"/>
      <c r="H94" s="46"/>
      <c r="I94" s="52">
        <v>20</v>
      </c>
      <c r="J94" s="44"/>
      <c r="K94" s="44"/>
      <c r="L94" s="44"/>
      <c r="M94" s="44"/>
      <c r="N94" s="44"/>
      <c r="O94" s="44">
        <v>1</v>
      </c>
      <c r="P94" s="46">
        <v>20</v>
      </c>
      <c r="Q94" s="44"/>
      <c r="R94" s="44"/>
      <c r="S94" s="44"/>
      <c r="T94" s="44" t="s">
        <v>248</v>
      </c>
      <c r="U94" s="44" t="s">
        <v>229</v>
      </c>
    </row>
    <row r="95" spans="1:21" s="6" customFormat="1" ht="27.75" customHeight="1">
      <c r="A95" s="108" t="s">
        <v>307</v>
      </c>
      <c r="B95" s="44" t="s">
        <v>168</v>
      </c>
      <c r="C95" s="44">
        <v>0.4</v>
      </c>
      <c r="D95" s="44">
        <v>1</v>
      </c>
      <c r="E95" s="125">
        <v>0</v>
      </c>
      <c r="F95" s="44">
        <f t="shared" si="11"/>
        <v>23</v>
      </c>
      <c r="G95" s="44"/>
      <c r="H95" s="46"/>
      <c r="I95" s="52">
        <v>23</v>
      </c>
      <c r="J95" s="44"/>
      <c r="K95" s="44"/>
      <c r="L95" s="44"/>
      <c r="M95" s="44"/>
      <c r="N95" s="44"/>
      <c r="O95" s="44">
        <v>1</v>
      </c>
      <c r="P95" s="46">
        <v>23</v>
      </c>
      <c r="Q95" s="44"/>
      <c r="R95" s="44"/>
      <c r="S95" s="44"/>
      <c r="T95" s="44" t="s">
        <v>248</v>
      </c>
      <c r="U95" s="44" t="s">
        <v>181</v>
      </c>
    </row>
    <row r="96" spans="1:21" s="6" customFormat="1" ht="27.75" customHeight="1">
      <c r="A96" s="108" t="s">
        <v>308</v>
      </c>
      <c r="B96" s="44" t="s">
        <v>168</v>
      </c>
      <c r="C96" s="44">
        <v>0.6</v>
      </c>
      <c r="D96" s="44">
        <v>1</v>
      </c>
      <c r="E96" s="125" t="s">
        <v>309</v>
      </c>
      <c r="F96" s="44">
        <f t="shared" si="11"/>
        <v>20</v>
      </c>
      <c r="G96" s="44"/>
      <c r="H96" s="46"/>
      <c r="I96" s="52">
        <v>20</v>
      </c>
      <c r="J96" s="44"/>
      <c r="K96" s="44"/>
      <c r="L96" s="44"/>
      <c r="M96" s="44"/>
      <c r="N96" s="44"/>
      <c r="O96" s="44">
        <v>1</v>
      </c>
      <c r="P96" s="46">
        <v>20</v>
      </c>
      <c r="Q96" s="44"/>
      <c r="R96" s="44"/>
      <c r="S96" s="44"/>
      <c r="T96" s="44" t="s">
        <v>248</v>
      </c>
      <c r="U96" s="44" t="s">
        <v>231</v>
      </c>
    </row>
    <row r="97" spans="1:21" s="6" customFormat="1" ht="27.75" customHeight="1">
      <c r="A97" s="108" t="s">
        <v>310</v>
      </c>
      <c r="B97" s="44" t="s">
        <v>153</v>
      </c>
      <c r="C97" s="44">
        <v>1116</v>
      </c>
      <c r="D97" s="44">
        <v>1</v>
      </c>
      <c r="E97" s="125">
        <v>0</v>
      </c>
      <c r="F97" s="44">
        <f t="shared" si="11"/>
        <v>20</v>
      </c>
      <c r="G97" s="44"/>
      <c r="H97" s="46"/>
      <c r="I97" s="52">
        <v>20</v>
      </c>
      <c r="J97" s="44"/>
      <c r="K97" s="44"/>
      <c r="L97" s="44"/>
      <c r="M97" s="44"/>
      <c r="N97" s="44"/>
      <c r="O97" s="44">
        <v>1</v>
      </c>
      <c r="P97" s="46">
        <v>20</v>
      </c>
      <c r="Q97" s="44"/>
      <c r="R97" s="44"/>
      <c r="S97" s="44"/>
      <c r="T97" s="44" t="s">
        <v>248</v>
      </c>
      <c r="U97" s="44" t="s">
        <v>258</v>
      </c>
    </row>
    <row r="98" spans="1:21" s="6" customFormat="1" ht="27.75" customHeight="1">
      <c r="A98" s="108" t="s">
        <v>311</v>
      </c>
      <c r="B98" s="44" t="s">
        <v>168</v>
      </c>
      <c r="C98" s="44">
        <v>1</v>
      </c>
      <c r="D98" s="44">
        <v>1</v>
      </c>
      <c r="E98" s="125" t="s">
        <v>312</v>
      </c>
      <c r="F98" s="44">
        <f t="shared" si="11"/>
        <v>40</v>
      </c>
      <c r="G98" s="44"/>
      <c r="H98" s="46"/>
      <c r="I98" s="52">
        <v>40</v>
      </c>
      <c r="J98" s="44"/>
      <c r="K98" s="44"/>
      <c r="L98" s="44"/>
      <c r="M98" s="44"/>
      <c r="N98" s="44"/>
      <c r="O98" s="44">
        <v>1</v>
      </c>
      <c r="P98" s="46">
        <v>40</v>
      </c>
      <c r="Q98" s="44"/>
      <c r="R98" s="44"/>
      <c r="S98" s="44"/>
      <c r="T98" s="44" t="s">
        <v>248</v>
      </c>
      <c r="U98" s="44" t="s">
        <v>233</v>
      </c>
    </row>
    <row r="99" spans="1:21" s="6" customFormat="1" ht="27.75" customHeight="1">
      <c r="A99" s="108" t="s">
        <v>313</v>
      </c>
      <c r="B99" s="44" t="s">
        <v>168</v>
      </c>
      <c r="C99" s="44">
        <v>0.35</v>
      </c>
      <c r="D99" s="44">
        <v>1</v>
      </c>
      <c r="E99" s="125" t="s">
        <v>314</v>
      </c>
      <c r="F99" s="44">
        <f t="shared" si="11"/>
        <v>20</v>
      </c>
      <c r="G99" s="44"/>
      <c r="H99" s="46"/>
      <c r="I99" s="52">
        <v>20</v>
      </c>
      <c r="J99" s="44"/>
      <c r="K99" s="44"/>
      <c r="L99" s="44"/>
      <c r="M99" s="44"/>
      <c r="N99" s="44"/>
      <c r="O99" s="44">
        <v>1</v>
      </c>
      <c r="P99" s="46">
        <v>20</v>
      </c>
      <c r="Q99" s="44"/>
      <c r="R99" s="44"/>
      <c r="S99" s="44"/>
      <c r="T99" s="44" t="s">
        <v>248</v>
      </c>
      <c r="U99" s="44" t="s">
        <v>238</v>
      </c>
    </row>
    <row r="100" spans="1:21" s="6" customFormat="1" ht="27.75" customHeight="1">
      <c r="A100" s="108" t="s">
        <v>315</v>
      </c>
      <c r="B100" s="44" t="s">
        <v>168</v>
      </c>
      <c r="C100" s="44">
        <v>0.5</v>
      </c>
      <c r="D100" s="44">
        <v>1</v>
      </c>
      <c r="E100" s="125" t="s">
        <v>316</v>
      </c>
      <c r="F100" s="44">
        <f t="shared" si="11"/>
        <v>20</v>
      </c>
      <c r="G100" s="44"/>
      <c r="H100" s="46"/>
      <c r="I100" s="52">
        <v>20</v>
      </c>
      <c r="J100" s="44"/>
      <c r="K100" s="44"/>
      <c r="L100" s="44"/>
      <c r="M100" s="44"/>
      <c r="N100" s="44"/>
      <c r="O100" s="44">
        <v>1</v>
      </c>
      <c r="P100" s="46">
        <v>20</v>
      </c>
      <c r="Q100" s="44"/>
      <c r="R100" s="44"/>
      <c r="S100" s="44"/>
      <c r="T100" s="44" t="s">
        <v>248</v>
      </c>
      <c r="U100" s="44" t="s">
        <v>238</v>
      </c>
    </row>
    <row r="101" spans="1:21" s="6" customFormat="1" ht="27.75" customHeight="1">
      <c r="A101" s="108" t="s">
        <v>317</v>
      </c>
      <c r="B101" s="44" t="s">
        <v>303</v>
      </c>
      <c r="C101" s="44">
        <v>51</v>
      </c>
      <c r="D101" s="44">
        <v>1</v>
      </c>
      <c r="E101" s="125" t="s">
        <v>318</v>
      </c>
      <c r="F101" s="44">
        <f t="shared" si="11"/>
        <v>20</v>
      </c>
      <c r="G101" s="44"/>
      <c r="H101" s="46"/>
      <c r="I101" s="52">
        <v>20</v>
      </c>
      <c r="J101" s="44"/>
      <c r="K101" s="44"/>
      <c r="L101" s="44"/>
      <c r="M101" s="44"/>
      <c r="N101" s="44"/>
      <c r="O101" s="44">
        <v>1</v>
      </c>
      <c r="P101" s="46">
        <v>20</v>
      </c>
      <c r="Q101" s="44"/>
      <c r="R101" s="44"/>
      <c r="S101" s="44"/>
      <c r="T101" s="44" t="s">
        <v>248</v>
      </c>
      <c r="U101" s="44" t="s">
        <v>156</v>
      </c>
    </row>
    <row r="102" spans="1:26" s="6" customFormat="1" ht="27.75" customHeight="1">
      <c r="A102" s="108" t="s">
        <v>319</v>
      </c>
      <c r="B102" s="44" t="s">
        <v>168</v>
      </c>
      <c r="C102" s="44">
        <v>0.7</v>
      </c>
      <c r="D102" s="44">
        <v>1</v>
      </c>
      <c r="E102" s="125" t="s">
        <v>320</v>
      </c>
      <c r="F102" s="44">
        <f t="shared" si="11"/>
        <v>20</v>
      </c>
      <c r="G102" s="44"/>
      <c r="H102" s="46"/>
      <c r="I102" s="52">
        <v>20</v>
      </c>
      <c r="J102" s="44"/>
      <c r="K102" s="44"/>
      <c r="L102" s="44"/>
      <c r="M102" s="44"/>
      <c r="N102" s="44"/>
      <c r="O102" s="44">
        <v>1</v>
      </c>
      <c r="P102" s="46">
        <v>20</v>
      </c>
      <c r="Q102" s="44"/>
      <c r="R102" s="44"/>
      <c r="S102" s="44"/>
      <c r="T102" s="44" t="s">
        <v>248</v>
      </c>
      <c r="U102" s="44" t="s">
        <v>156</v>
      </c>
      <c r="Y102" s="10"/>
      <c r="Z102" s="10"/>
    </row>
    <row r="103" spans="1:26" s="6" customFormat="1" ht="27.75" customHeight="1">
      <c r="A103" s="108" t="s">
        <v>321</v>
      </c>
      <c r="B103" s="44" t="s">
        <v>303</v>
      </c>
      <c r="C103" s="44">
        <v>15</v>
      </c>
      <c r="D103" s="44">
        <v>1</v>
      </c>
      <c r="E103" s="125">
        <v>0</v>
      </c>
      <c r="F103" s="44">
        <f t="shared" si="11"/>
        <v>6</v>
      </c>
      <c r="G103" s="44"/>
      <c r="H103" s="46"/>
      <c r="I103" s="52">
        <v>6</v>
      </c>
      <c r="J103" s="44"/>
      <c r="K103" s="44"/>
      <c r="L103" s="44"/>
      <c r="M103" s="44"/>
      <c r="N103" s="44"/>
      <c r="O103" s="44">
        <v>1</v>
      </c>
      <c r="P103" s="46">
        <v>6</v>
      </c>
      <c r="Q103" s="44"/>
      <c r="R103" s="44"/>
      <c r="S103" s="44"/>
      <c r="T103" s="44" t="s">
        <v>248</v>
      </c>
      <c r="U103" s="44" t="s">
        <v>184</v>
      </c>
      <c r="Y103" s="10"/>
      <c r="Z103" s="10"/>
    </row>
    <row r="104" spans="1:26" s="6" customFormat="1" ht="27.75" customHeight="1">
      <c r="A104" s="108" t="s">
        <v>322</v>
      </c>
      <c r="B104" s="44" t="s">
        <v>168</v>
      </c>
      <c r="C104" s="44">
        <v>0.6</v>
      </c>
      <c r="D104" s="44">
        <v>1</v>
      </c>
      <c r="E104" s="125" t="s">
        <v>323</v>
      </c>
      <c r="F104" s="44">
        <f t="shared" si="11"/>
        <v>20</v>
      </c>
      <c r="G104" s="44"/>
      <c r="H104" s="46"/>
      <c r="I104" s="52">
        <v>20</v>
      </c>
      <c r="J104" s="44"/>
      <c r="K104" s="44"/>
      <c r="L104" s="44"/>
      <c r="M104" s="44"/>
      <c r="N104" s="44"/>
      <c r="O104" s="44">
        <v>1</v>
      </c>
      <c r="P104" s="46">
        <v>20</v>
      </c>
      <c r="Q104" s="44"/>
      <c r="R104" s="44"/>
      <c r="S104" s="44"/>
      <c r="T104" s="44" t="s">
        <v>248</v>
      </c>
      <c r="U104" s="44" t="s">
        <v>184</v>
      </c>
      <c r="Y104" s="10"/>
      <c r="Z104" s="10"/>
    </row>
    <row r="105" spans="1:21" s="6" customFormat="1" ht="27.75" customHeight="1">
      <c r="A105" s="108" t="s">
        <v>324</v>
      </c>
      <c r="B105" s="44"/>
      <c r="C105" s="44"/>
      <c r="D105" s="44">
        <v>1</v>
      </c>
      <c r="E105" s="125" t="s">
        <v>325</v>
      </c>
      <c r="F105" s="44">
        <f t="shared" si="11"/>
        <v>20</v>
      </c>
      <c r="G105" s="44"/>
      <c r="H105" s="46"/>
      <c r="I105" s="52">
        <v>20</v>
      </c>
      <c r="J105" s="44"/>
      <c r="K105" s="44"/>
      <c r="L105" s="44"/>
      <c r="M105" s="44"/>
      <c r="N105" s="44"/>
      <c r="O105" s="44">
        <v>1</v>
      </c>
      <c r="P105" s="46">
        <v>20</v>
      </c>
      <c r="Q105" s="44"/>
      <c r="R105" s="44"/>
      <c r="S105" s="44"/>
      <c r="T105" s="44" t="s">
        <v>248</v>
      </c>
      <c r="U105" s="44" t="s">
        <v>240</v>
      </c>
    </row>
    <row r="106" spans="1:21" s="6" customFormat="1" ht="24.75" customHeight="1">
      <c r="A106" s="108" t="s">
        <v>326</v>
      </c>
      <c r="B106" s="44" t="s">
        <v>303</v>
      </c>
      <c r="C106" s="44">
        <v>50</v>
      </c>
      <c r="D106" s="44">
        <v>1</v>
      </c>
      <c r="E106" s="125" t="s">
        <v>327</v>
      </c>
      <c r="F106" s="44">
        <f t="shared" si="11"/>
        <v>18.53</v>
      </c>
      <c r="G106" s="44"/>
      <c r="H106" s="46"/>
      <c r="I106" s="52">
        <v>18.53</v>
      </c>
      <c r="J106" s="44"/>
      <c r="K106" s="44"/>
      <c r="L106" s="44"/>
      <c r="M106" s="44"/>
      <c r="N106" s="44"/>
      <c r="O106" s="44">
        <v>1</v>
      </c>
      <c r="P106" s="46">
        <v>18.53</v>
      </c>
      <c r="Q106" s="44"/>
      <c r="R106" s="44"/>
      <c r="S106" s="44"/>
      <c r="T106" s="44" t="s">
        <v>248</v>
      </c>
      <c r="U106" s="44" t="s">
        <v>240</v>
      </c>
    </row>
    <row r="107" spans="1:26" s="10" customFormat="1" ht="40.5" customHeight="1">
      <c r="A107" s="40" t="s">
        <v>328</v>
      </c>
      <c r="B107" s="25" t="s">
        <v>153</v>
      </c>
      <c r="C107" s="25">
        <v>1750</v>
      </c>
      <c r="D107" s="25">
        <v>1</v>
      </c>
      <c r="E107" s="25" t="s">
        <v>329</v>
      </c>
      <c r="F107" s="25">
        <f t="shared" si="11"/>
        <v>75</v>
      </c>
      <c r="G107" s="25"/>
      <c r="H107" s="42">
        <v>75</v>
      </c>
      <c r="I107" s="42"/>
      <c r="J107" s="25"/>
      <c r="K107" s="25"/>
      <c r="L107" s="25"/>
      <c r="M107" s="25"/>
      <c r="N107" s="25"/>
      <c r="O107" s="25">
        <v>1</v>
      </c>
      <c r="P107" s="42">
        <v>75</v>
      </c>
      <c r="Q107" s="25"/>
      <c r="R107" s="25"/>
      <c r="S107" s="25"/>
      <c r="T107" s="25" t="s">
        <v>226</v>
      </c>
      <c r="U107" s="25" t="s">
        <v>226</v>
      </c>
      <c r="Y107" s="6"/>
      <c r="Z107" s="6"/>
    </row>
    <row r="108" spans="1:26" s="10" customFormat="1" ht="51" customHeight="1">
      <c r="A108" s="40" t="s">
        <v>330</v>
      </c>
      <c r="B108" s="25" t="s">
        <v>153</v>
      </c>
      <c r="C108" s="25">
        <v>6850</v>
      </c>
      <c r="D108" s="25">
        <v>1</v>
      </c>
      <c r="E108" s="25" t="s">
        <v>331</v>
      </c>
      <c r="F108" s="25">
        <f t="shared" si="11"/>
        <v>90</v>
      </c>
      <c r="G108" s="25"/>
      <c r="H108" s="42">
        <v>90</v>
      </c>
      <c r="I108" s="42"/>
      <c r="J108" s="25"/>
      <c r="K108" s="25"/>
      <c r="L108" s="25"/>
      <c r="M108" s="25"/>
      <c r="N108" s="25"/>
      <c r="O108" s="25">
        <v>1</v>
      </c>
      <c r="P108" s="42">
        <v>90</v>
      </c>
      <c r="Q108" s="25"/>
      <c r="R108" s="25"/>
      <c r="S108" s="25"/>
      <c r="T108" s="25" t="s">
        <v>332</v>
      </c>
      <c r="U108" s="25" t="s">
        <v>332</v>
      </c>
      <c r="Y108" s="6"/>
      <c r="Z108" s="6"/>
    </row>
    <row r="109" spans="1:26" s="10" customFormat="1" ht="24.75" customHeight="1">
      <c r="A109" s="104" t="s">
        <v>333</v>
      </c>
      <c r="B109" s="25"/>
      <c r="C109" s="25"/>
      <c r="D109" s="25"/>
      <c r="E109" s="25">
        <f aca="true" t="shared" si="12" ref="E109:I109">E110+E122</f>
        <v>7583</v>
      </c>
      <c r="F109" s="25">
        <f t="shared" si="12"/>
        <v>1622.99167</v>
      </c>
      <c r="G109" s="25"/>
      <c r="H109" s="25">
        <f t="shared" si="12"/>
        <v>487.84167</v>
      </c>
      <c r="I109" s="25">
        <f t="shared" si="12"/>
        <v>1135.15</v>
      </c>
      <c r="J109" s="25"/>
      <c r="K109" s="25"/>
      <c r="L109" s="25"/>
      <c r="M109" s="25"/>
      <c r="N109" s="25"/>
      <c r="O109" s="25">
        <f aca="true" t="shared" si="13" ref="O109:S109">O110+O122</f>
        <v>3</v>
      </c>
      <c r="P109" s="25">
        <f t="shared" si="13"/>
        <v>103.5</v>
      </c>
      <c r="Q109" s="25">
        <f t="shared" si="13"/>
        <v>7583</v>
      </c>
      <c r="R109" s="25">
        <f t="shared" si="13"/>
        <v>28928</v>
      </c>
      <c r="S109" s="25">
        <f t="shared" si="13"/>
        <v>1519.49167</v>
      </c>
      <c r="T109" s="25"/>
      <c r="U109" s="25"/>
      <c r="Y109" s="6"/>
      <c r="Z109" s="6"/>
    </row>
    <row r="110" spans="1:26" s="10" customFormat="1" ht="24.75" customHeight="1">
      <c r="A110" s="127" t="s">
        <v>334</v>
      </c>
      <c r="B110" s="25"/>
      <c r="C110" s="25"/>
      <c r="D110" s="25"/>
      <c r="E110" s="25">
        <f aca="true" t="shared" si="14" ref="E110:I110">SUM(E111:E121)</f>
        <v>7583</v>
      </c>
      <c r="F110" s="25">
        <f t="shared" si="14"/>
        <v>1519.49167</v>
      </c>
      <c r="G110" s="25"/>
      <c r="H110" s="25">
        <f t="shared" si="14"/>
        <v>384.34167</v>
      </c>
      <c r="I110" s="25">
        <f t="shared" si="14"/>
        <v>1135.15</v>
      </c>
      <c r="J110" s="25"/>
      <c r="K110" s="25"/>
      <c r="L110" s="25"/>
      <c r="M110" s="25"/>
      <c r="N110" s="25"/>
      <c r="O110" s="25"/>
      <c r="P110" s="25"/>
      <c r="Q110" s="25">
        <f aca="true" t="shared" si="15" ref="Q110:S110">SUM(Q111:Q121)</f>
        <v>7583</v>
      </c>
      <c r="R110" s="25">
        <f t="shared" si="15"/>
        <v>28928</v>
      </c>
      <c r="S110" s="25">
        <f t="shared" si="15"/>
        <v>1519.49167</v>
      </c>
      <c r="T110" s="25"/>
      <c r="U110" s="25"/>
      <c r="Y110" s="6"/>
      <c r="Z110" s="6"/>
    </row>
    <row r="111" spans="1:21" s="6" customFormat="1" ht="25.5" customHeight="1">
      <c r="A111" s="124" t="s">
        <v>335</v>
      </c>
      <c r="B111" s="44"/>
      <c r="C111" s="128"/>
      <c r="D111" s="44">
        <v>6</v>
      </c>
      <c r="E111" s="44">
        <v>1020</v>
      </c>
      <c r="F111" s="44">
        <f aca="true" t="shared" si="16" ref="F111:F126">SUM(G111:N111)</f>
        <v>200.496</v>
      </c>
      <c r="G111" s="129"/>
      <c r="H111" s="45">
        <v>200.496</v>
      </c>
      <c r="I111" s="129"/>
      <c r="J111" s="129"/>
      <c r="K111" s="129"/>
      <c r="L111" s="129"/>
      <c r="M111" s="129"/>
      <c r="N111" s="129"/>
      <c r="O111" s="44"/>
      <c r="P111" s="46"/>
      <c r="Q111" s="44">
        <v>1020</v>
      </c>
      <c r="R111" s="44">
        <v>4283</v>
      </c>
      <c r="S111" s="45">
        <v>200.496</v>
      </c>
      <c r="T111" s="44" t="s">
        <v>336</v>
      </c>
      <c r="U111" s="44" t="s">
        <v>236</v>
      </c>
    </row>
    <row r="112" spans="1:21" s="6" customFormat="1" ht="25.5" customHeight="1">
      <c r="A112" s="124" t="s">
        <v>337</v>
      </c>
      <c r="B112" s="44"/>
      <c r="C112" s="128"/>
      <c r="D112" s="44">
        <v>5</v>
      </c>
      <c r="E112" s="44">
        <v>184</v>
      </c>
      <c r="F112" s="44">
        <f t="shared" si="16"/>
        <v>34.37930000000001</v>
      </c>
      <c r="G112" s="129"/>
      <c r="H112" s="45">
        <v>34.37930000000001</v>
      </c>
      <c r="I112" s="129"/>
      <c r="J112" s="129"/>
      <c r="K112" s="129"/>
      <c r="L112" s="129"/>
      <c r="M112" s="129"/>
      <c r="N112" s="129"/>
      <c r="O112" s="44"/>
      <c r="P112" s="46"/>
      <c r="Q112" s="44">
        <v>184</v>
      </c>
      <c r="R112" s="44">
        <v>785</v>
      </c>
      <c r="S112" s="45">
        <v>34.37930000000001</v>
      </c>
      <c r="T112" s="44" t="s">
        <v>336</v>
      </c>
      <c r="U112" s="44" t="s">
        <v>229</v>
      </c>
    </row>
    <row r="113" spans="1:21" s="6" customFormat="1" ht="25.5" customHeight="1">
      <c r="A113" s="124" t="s">
        <v>338</v>
      </c>
      <c r="B113" s="44"/>
      <c r="C113" s="44"/>
      <c r="D113" s="44">
        <v>5</v>
      </c>
      <c r="E113" s="44">
        <v>202</v>
      </c>
      <c r="F113" s="44">
        <f t="shared" si="16"/>
        <v>37.92400000000001</v>
      </c>
      <c r="G113" s="129"/>
      <c r="H113" s="45">
        <v>37.92400000000001</v>
      </c>
      <c r="I113" s="129"/>
      <c r="J113" s="129"/>
      <c r="K113" s="129"/>
      <c r="L113" s="129"/>
      <c r="M113" s="129"/>
      <c r="N113" s="129"/>
      <c r="O113" s="44"/>
      <c r="P113" s="46"/>
      <c r="Q113" s="44">
        <v>202</v>
      </c>
      <c r="R113" s="44">
        <v>773</v>
      </c>
      <c r="S113" s="45">
        <v>37.92400000000001</v>
      </c>
      <c r="T113" s="44" t="s">
        <v>336</v>
      </c>
      <c r="U113" s="44" t="s">
        <v>181</v>
      </c>
    </row>
    <row r="114" spans="1:21" s="6" customFormat="1" ht="25.5" customHeight="1">
      <c r="A114" s="124" t="s">
        <v>339</v>
      </c>
      <c r="B114" s="44"/>
      <c r="C114" s="44"/>
      <c r="D114" s="44">
        <v>7</v>
      </c>
      <c r="E114" s="44">
        <v>661</v>
      </c>
      <c r="F114" s="44">
        <f t="shared" si="16"/>
        <v>137.66585</v>
      </c>
      <c r="G114" s="129"/>
      <c r="H114" s="45">
        <v>111.54237</v>
      </c>
      <c r="I114" s="111">
        <v>26.12348</v>
      </c>
      <c r="J114" s="129"/>
      <c r="K114" s="129"/>
      <c r="L114" s="129"/>
      <c r="M114" s="129"/>
      <c r="N114" s="129"/>
      <c r="O114" s="44"/>
      <c r="P114" s="46"/>
      <c r="Q114" s="44">
        <v>661</v>
      </c>
      <c r="R114" s="44">
        <v>2440</v>
      </c>
      <c r="S114" s="45">
        <v>137.66585</v>
      </c>
      <c r="T114" s="44" t="s">
        <v>336</v>
      </c>
      <c r="U114" s="44" t="s">
        <v>231</v>
      </c>
    </row>
    <row r="115" spans="1:21" s="6" customFormat="1" ht="25.5" customHeight="1">
      <c r="A115" s="124" t="s">
        <v>340</v>
      </c>
      <c r="B115" s="25"/>
      <c r="C115" s="25"/>
      <c r="D115" s="44">
        <v>7</v>
      </c>
      <c r="E115" s="44">
        <v>73</v>
      </c>
      <c r="F115" s="44">
        <f t="shared" si="16"/>
        <v>20.1609</v>
      </c>
      <c r="G115" s="130"/>
      <c r="H115" s="45"/>
      <c r="I115" s="45">
        <v>20.1609</v>
      </c>
      <c r="J115" s="130"/>
      <c r="K115" s="130"/>
      <c r="L115" s="130"/>
      <c r="M115" s="130"/>
      <c r="N115" s="130"/>
      <c r="O115" s="44"/>
      <c r="P115" s="46"/>
      <c r="Q115" s="44">
        <v>73</v>
      </c>
      <c r="R115" s="44">
        <v>246</v>
      </c>
      <c r="S115" s="45">
        <v>20.1609</v>
      </c>
      <c r="T115" s="44" t="s">
        <v>336</v>
      </c>
      <c r="U115" s="44" t="s">
        <v>258</v>
      </c>
    </row>
    <row r="116" spans="1:21" s="6" customFormat="1" ht="25.5" customHeight="1">
      <c r="A116" s="124" t="s">
        <v>341</v>
      </c>
      <c r="B116" s="44"/>
      <c r="C116" s="44"/>
      <c r="D116" s="44">
        <v>7</v>
      </c>
      <c r="E116" s="44">
        <v>318</v>
      </c>
      <c r="F116" s="44">
        <f t="shared" si="16"/>
        <v>85.46020000000001</v>
      </c>
      <c r="G116" s="129"/>
      <c r="H116" s="45"/>
      <c r="I116" s="45">
        <v>85.46020000000001</v>
      </c>
      <c r="J116" s="129"/>
      <c r="K116" s="129"/>
      <c r="L116" s="129"/>
      <c r="M116" s="129"/>
      <c r="N116" s="129"/>
      <c r="O116" s="44"/>
      <c r="P116" s="46"/>
      <c r="Q116" s="44">
        <v>318</v>
      </c>
      <c r="R116" s="44">
        <v>1121</v>
      </c>
      <c r="S116" s="45">
        <v>85.46020000000001</v>
      </c>
      <c r="T116" s="44" t="s">
        <v>336</v>
      </c>
      <c r="U116" s="44" t="s">
        <v>226</v>
      </c>
    </row>
    <row r="117" spans="1:26" s="6" customFormat="1" ht="25.5" customHeight="1">
      <c r="A117" s="124" t="s">
        <v>342</v>
      </c>
      <c r="B117" s="44"/>
      <c r="C117" s="44"/>
      <c r="D117" s="44">
        <v>7</v>
      </c>
      <c r="E117" s="44">
        <v>1129</v>
      </c>
      <c r="F117" s="44">
        <f t="shared" si="16"/>
        <v>212.84387</v>
      </c>
      <c r="G117" s="129"/>
      <c r="H117" s="45"/>
      <c r="I117" s="45">
        <v>212.84387</v>
      </c>
      <c r="J117" s="129"/>
      <c r="K117" s="129"/>
      <c r="L117" s="129"/>
      <c r="M117" s="129"/>
      <c r="N117" s="129"/>
      <c r="O117" s="44"/>
      <c r="P117" s="46"/>
      <c r="Q117" s="44">
        <v>1129</v>
      </c>
      <c r="R117" s="44">
        <v>4182</v>
      </c>
      <c r="S117" s="45">
        <v>212.84387</v>
      </c>
      <c r="T117" s="44" t="s">
        <v>336</v>
      </c>
      <c r="U117" s="44" t="s">
        <v>233</v>
      </c>
      <c r="Y117" s="10"/>
      <c r="Z117" s="10"/>
    </row>
    <row r="118" spans="1:26" s="6" customFormat="1" ht="25.5" customHeight="1">
      <c r="A118" s="124" t="s">
        <v>343</v>
      </c>
      <c r="B118" s="44"/>
      <c r="C118" s="44"/>
      <c r="D118" s="44">
        <v>9</v>
      </c>
      <c r="E118" s="44">
        <v>1523</v>
      </c>
      <c r="F118" s="44">
        <f t="shared" si="16"/>
        <v>312.5346</v>
      </c>
      <c r="G118" s="129"/>
      <c r="H118" s="45"/>
      <c r="I118" s="45">
        <v>312.5346</v>
      </c>
      <c r="J118" s="129"/>
      <c r="K118" s="129"/>
      <c r="L118" s="129"/>
      <c r="M118" s="129"/>
      <c r="N118" s="129"/>
      <c r="O118" s="44"/>
      <c r="P118" s="46"/>
      <c r="Q118" s="44">
        <v>1523</v>
      </c>
      <c r="R118" s="44">
        <v>5849</v>
      </c>
      <c r="S118" s="45">
        <v>312.5346</v>
      </c>
      <c r="T118" s="44" t="s">
        <v>336</v>
      </c>
      <c r="U118" s="44" t="s">
        <v>238</v>
      </c>
      <c r="Y118" s="10"/>
      <c r="Z118" s="10"/>
    </row>
    <row r="119" spans="1:26" s="6" customFormat="1" ht="25.5" customHeight="1">
      <c r="A119" s="124" t="s">
        <v>344</v>
      </c>
      <c r="B119" s="44"/>
      <c r="C119" s="44"/>
      <c r="D119" s="44">
        <v>6</v>
      </c>
      <c r="E119" s="44">
        <v>651</v>
      </c>
      <c r="F119" s="44">
        <f t="shared" si="16"/>
        <v>125.41755</v>
      </c>
      <c r="G119" s="129"/>
      <c r="H119" s="45"/>
      <c r="I119" s="45">
        <v>125.41755</v>
      </c>
      <c r="J119" s="129"/>
      <c r="K119" s="129"/>
      <c r="L119" s="129"/>
      <c r="M119" s="129"/>
      <c r="N119" s="129"/>
      <c r="O119" s="44"/>
      <c r="P119" s="46"/>
      <c r="Q119" s="44">
        <v>651</v>
      </c>
      <c r="R119" s="44">
        <v>2235</v>
      </c>
      <c r="S119" s="45">
        <v>125.41755</v>
      </c>
      <c r="T119" s="44" t="s">
        <v>336</v>
      </c>
      <c r="U119" s="44" t="s">
        <v>156</v>
      </c>
      <c r="Y119" s="10"/>
      <c r="Z119" s="10"/>
    </row>
    <row r="120" spans="1:26" s="6" customFormat="1" ht="25.5" customHeight="1">
      <c r="A120" s="124" t="s">
        <v>345</v>
      </c>
      <c r="B120" s="44"/>
      <c r="C120" s="44"/>
      <c r="D120" s="44">
        <v>13</v>
      </c>
      <c r="E120" s="44">
        <v>373</v>
      </c>
      <c r="F120" s="44">
        <f t="shared" si="16"/>
        <v>75.2925</v>
      </c>
      <c r="G120" s="129"/>
      <c r="H120" s="45"/>
      <c r="I120" s="45">
        <v>75.2925</v>
      </c>
      <c r="J120" s="129"/>
      <c r="K120" s="129"/>
      <c r="L120" s="129"/>
      <c r="M120" s="129"/>
      <c r="N120" s="129"/>
      <c r="O120" s="44"/>
      <c r="P120" s="46"/>
      <c r="Q120" s="44">
        <v>373</v>
      </c>
      <c r="R120" s="44">
        <v>1403</v>
      </c>
      <c r="S120" s="45">
        <v>75.2925</v>
      </c>
      <c r="T120" s="44" t="s">
        <v>336</v>
      </c>
      <c r="U120" s="44" t="s">
        <v>184</v>
      </c>
      <c r="Y120" s="10"/>
      <c r="Z120" s="10"/>
    </row>
    <row r="121" spans="1:26" s="6" customFormat="1" ht="25.5" customHeight="1">
      <c r="A121" s="124" t="s">
        <v>346</v>
      </c>
      <c r="B121" s="44"/>
      <c r="C121" s="44"/>
      <c r="D121" s="44">
        <v>11</v>
      </c>
      <c r="E121" s="44">
        <v>1449</v>
      </c>
      <c r="F121" s="44">
        <f t="shared" si="16"/>
        <v>277.3169</v>
      </c>
      <c r="G121" s="44"/>
      <c r="H121" s="45"/>
      <c r="I121" s="45">
        <v>277.3169</v>
      </c>
      <c r="J121" s="44"/>
      <c r="K121" s="44"/>
      <c r="L121" s="44"/>
      <c r="M121" s="44"/>
      <c r="N121" s="44"/>
      <c r="O121" s="44"/>
      <c r="P121" s="46"/>
      <c r="Q121" s="44">
        <v>1449</v>
      </c>
      <c r="R121" s="44">
        <v>5611</v>
      </c>
      <c r="S121" s="45">
        <v>277.3169</v>
      </c>
      <c r="T121" s="44" t="s">
        <v>336</v>
      </c>
      <c r="U121" s="44" t="s">
        <v>240</v>
      </c>
      <c r="Y121" s="10"/>
      <c r="Z121" s="10"/>
    </row>
    <row r="122" spans="1:26" s="10" customFormat="1" ht="24.75" customHeight="1">
      <c r="A122" s="104" t="s">
        <v>347</v>
      </c>
      <c r="B122" s="25"/>
      <c r="C122" s="25"/>
      <c r="D122" s="25">
        <f>SUM(D123:D125)</f>
        <v>3</v>
      </c>
      <c r="E122" s="25"/>
      <c r="F122" s="25">
        <f t="shared" si="16"/>
        <v>103.5</v>
      </c>
      <c r="G122" s="25"/>
      <c r="H122" s="25">
        <f>SUM(H123:H125)</f>
        <v>103.5</v>
      </c>
      <c r="I122" s="25"/>
      <c r="J122" s="25"/>
      <c r="K122" s="25"/>
      <c r="L122" s="25"/>
      <c r="M122" s="25"/>
      <c r="N122" s="25"/>
      <c r="O122" s="25">
        <f>SUM(O123:O125)</f>
        <v>3</v>
      </c>
      <c r="P122" s="25">
        <f>SUM(P123:P125)</f>
        <v>103.5</v>
      </c>
      <c r="Q122" s="25"/>
      <c r="R122" s="25"/>
      <c r="S122" s="25"/>
      <c r="T122" s="25"/>
      <c r="U122" s="25"/>
      <c r="Y122" s="6"/>
      <c r="Z122" s="6"/>
    </row>
    <row r="123" spans="1:26" s="10" customFormat="1" ht="30" customHeight="1">
      <c r="A123" s="124" t="s">
        <v>348</v>
      </c>
      <c r="B123" s="44" t="s">
        <v>153</v>
      </c>
      <c r="C123" s="44">
        <v>3242</v>
      </c>
      <c r="D123" s="44">
        <v>1</v>
      </c>
      <c r="E123" s="44" t="s">
        <v>349</v>
      </c>
      <c r="F123" s="44">
        <f t="shared" si="16"/>
        <v>51.5</v>
      </c>
      <c r="G123" s="25"/>
      <c r="H123" s="131">
        <v>51.5</v>
      </c>
      <c r="I123" s="25"/>
      <c r="J123" s="25"/>
      <c r="K123" s="25"/>
      <c r="L123" s="25"/>
      <c r="M123" s="25"/>
      <c r="N123" s="25"/>
      <c r="O123" s="44">
        <v>1</v>
      </c>
      <c r="P123" s="131">
        <v>51.5</v>
      </c>
      <c r="Q123" s="25"/>
      <c r="R123" s="25"/>
      <c r="S123" s="25"/>
      <c r="T123" s="44" t="s">
        <v>350</v>
      </c>
      <c r="U123" s="44" t="s">
        <v>184</v>
      </c>
      <c r="Y123" s="6"/>
      <c r="Z123" s="6"/>
    </row>
    <row r="124" spans="1:26" s="10" customFormat="1" ht="30" customHeight="1">
      <c r="A124" s="124" t="s">
        <v>351</v>
      </c>
      <c r="B124" s="44" t="s">
        <v>153</v>
      </c>
      <c r="C124" s="44">
        <v>1230</v>
      </c>
      <c r="D124" s="44">
        <v>1</v>
      </c>
      <c r="E124" s="44" t="s">
        <v>352</v>
      </c>
      <c r="F124" s="44">
        <f t="shared" si="16"/>
        <v>14.25</v>
      </c>
      <c r="G124" s="25"/>
      <c r="H124" s="131">
        <v>14.25</v>
      </c>
      <c r="I124" s="25"/>
      <c r="J124" s="25"/>
      <c r="K124" s="25"/>
      <c r="L124" s="25"/>
      <c r="M124" s="25"/>
      <c r="N124" s="25"/>
      <c r="O124" s="44">
        <v>1</v>
      </c>
      <c r="P124" s="131">
        <v>14.25</v>
      </c>
      <c r="Q124" s="25"/>
      <c r="R124" s="25"/>
      <c r="S124" s="25"/>
      <c r="T124" s="44" t="s">
        <v>350</v>
      </c>
      <c r="U124" s="44" t="s">
        <v>229</v>
      </c>
      <c r="Y124" s="6"/>
      <c r="Z124" s="6"/>
    </row>
    <row r="125" spans="1:26" s="10" customFormat="1" ht="30" customHeight="1">
      <c r="A125" s="124" t="s">
        <v>353</v>
      </c>
      <c r="B125" s="44" t="s">
        <v>153</v>
      </c>
      <c r="C125" s="44">
        <v>1629</v>
      </c>
      <c r="D125" s="44">
        <v>1</v>
      </c>
      <c r="E125" s="44" t="s">
        <v>354</v>
      </c>
      <c r="F125" s="44">
        <f t="shared" si="16"/>
        <v>37.75</v>
      </c>
      <c r="G125" s="25"/>
      <c r="H125" s="131">
        <v>37.75</v>
      </c>
      <c r="I125" s="25"/>
      <c r="J125" s="25"/>
      <c r="K125" s="25"/>
      <c r="L125" s="25"/>
      <c r="M125" s="25"/>
      <c r="N125" s="25"/>
      <c r="O125" s="44">
        <v>1</v>
      </c>
      <c r="P125" s="131">
        <v>37.75</v>
      </c>
      <c r="Q125" s="25"/>
      <c r="R125" s="25"/>
      <c r="S125" s="25"/>
      <c r="T125" s="44" t="s">
        <v>350</v>
      </c>
      <c r="U125" s="44" t="s">
        <v>229</v>
      </c>
      <c r="Y125" s="6"/>
      <c r="Z125" s="6"/>
    </row>
    <row r="126" spans="1:22" s="10" customFormat="1" ht="24.75" customHeight="1">
      <c r="A126" s="104" t="s">
        <v>355</v>
      </c>
      <c r="B126" s="25" t="s">
        <v>12</v>
      </c>
      <c r="C126" s="103"/>
      <c r="D126" s="103"/>
      <c r="E126" s="103"/>
      <c r="F126" s="25">
        <f t="shared" si="16"/>
        <v>3226.185966</v>
      </c>
      <c r="G126" s="103"/>
      <c r="H126" s="103">
        <f>SUM(H127,H128,H131)</f>
        <v>2918.185966</v>
      </c>
      <c r="I126" s="103">
        <f>SUM(I127,I128,I131)</f>
        <v>308</v>
      </c>
      <c r="J126" s="103"/>
      <c r="K126" s="103"/>
      <c r="L126" s="103"/>
      <c r="M126" s="103"/>
      <c r="N126" s="103"/>
      <c r="O126" s="103"/>
      <c r="P126" s="103">
        <f>SUM(P127,P128,P131)</f>
        <v>285</v>
      </c>
      <c r="Q126" s="103"/>
      <c r="R126" s="103"/>
      <c r="S126" s="103">
        <f>SUM(S127,S128,S131)</f>
        <v>2941.185966</v>
      </c>
      <c r="T126" s="103"/>
      <c r="U126" s="103"/>
      <c r="V126" s="132"/>
    </row>
    <row r="127" spans="1:26" s="6" customFormat="1" ht="24.75" customHeight="1">
      <c r="A127" s="104" t="s">
        <v>356</v>
      </c>
      <c r="B127" s="44"/>
      <c r="C127" s="44"/>
      <c r="D127" s="44"/>
      <c r="E127" s="44"/>
      <c r="F127" s="25"/>
      <c r="G127" s="44"/>
      <c r="H127" s="44"/>
      <c r="I127" s="44"/>
      <c r="J127" s="44"/>
      <c r="K127" s="44"/>
      <c r="L127" s="44"/>
      <c r="M127" s="44"/>
      <c r="N127" s="44"/>
      <c r="O127" s="44"/>
      <c r="P127" s="44"/>
      <c r="Q127" s="44"/>
      <c r="R127" s="44"/>
      <c r="S127" s="44"/>
      <c r="T127" s="44"/>
      <c r="U127" s="44"/>
      <c r="V127" s="133"/>
      <c r="Y127" s="10"/>
      <c r="Z127" s="10"/>
    </row>
    <row r="128" spans="1:26" s="6" customFormat="1" ht="24.75" customHeight="1">
      <c r="A128" s="104" t="s">
        <v>357</v>
      </c>
      <c r="B128" s="44"/>
      <c r="C128" s="44"/>
      <c r="D128" s="44"/>
      <c r="E128" s="44"/>
      <c r="F128" s="25">
        <f aca="true" t="shared" si="17" ref="F128:F137">SUM(G128:N128)</f>
        <v>2941.185966</v>
      </c>
      <c r="G128" s="44"/>
      <c r="H128" s="44">
        <f>SUM(H129:H130)</f>
        <v>2633.185966</v>
      </c>
      <c r="I128" s="44">
        <f>SUM(I129:I130)</f>
        <v>308</v>
      </c>
      <c r="J128" s="44"/>
      <c r="K128" s="44"/>
      <c r="L128" s="44"/>
      <c r="M128" s="44"/>
      <c r="N128" s="44"/>
      <c r="O128" s="44"/>
      <c r="P128" s="44"/>
      <c r="Q128" s="44"/>
      <c r="R128" s="44"/>
      <c r="S128" s="44">
        <f>SUM(S129:S130)</f>
        <v>2941.185966</v>
      </c>
      <c r="T128" s="44"/>
      <c r="U128" s="44"/>
      <c r="V128" s="133"/>
      <c r="Y128" s="10"/>
      <c r="Z128" s="10"/>
    </row>
    <row r="129" spans="1:26" s="6" customFormat="1" ht="27" customHeight="1">
      <c r="A129" s="134" t="s">
        <v>358</v>
      </c>
      <c r="B129" s="44" t="s">
        <v>12</v>
      </c>
      <c r="C129" s="44"/>
      <c r="D129" s="44">
        <v>40</v>
      </c>
      <c r="E129" s="44">
        <v>1179</v>
      </c>
      <c r="F129" s="44">
        <f t="shared" si="17"/>
        <v>1424.140766</v>
      </c>
      <c r="G129" s="44"/>
      <c r="H129" s="44">
        <v>1424.140766</v>
      </c>
      <c r="I129" s="44"/>
      <c r="J129" s="44"/>
      <c r="K129" s="44"/>
      <c r="L129" s="44"/>
      <c r="M129" s="44"/>
      <c r="N129" s="44"/>
      <c r="O129" s="44"/>
      <c r="P129" s="46"/>
      <c r="Q129" s="44">
        <v>1179</v>
      </c>
      <c r="R129" s="44"/>
      <c r="S129" s="44">
        <v>1424.140766</v>
      </c>
      <c r="T129" s="44" t="s">
        <v>359</v>
      </c>
      <c r="U129" s="44" t="s">
        <v>359</v>
      </c>
      <c r="V129" s="133"/>
      <c r="Y129" s="10"/>
      <c r="Z129" s="10"/>
    </row>
    <row r="130" spans="1:22" s="6" customFormat="1" ht="24.75" customHeight="1">
      <c r="A130" s="134" t="s">
        <v>360</v>
      </c>
      <c r="B130" s="44" t="s">
        <v>12</v>
      </c>
      <c r="C130" s="44"/>
      <c r="D130" s="44">
        <v>40</v>
      </c>
      <c r="E130" s="44" t="s">
        <v>361</v>
      </c>
      <c r="F130" s="44">
        <f t="shared" si="17"/>
        <v>1517.0452</v>
      </c>
      <c r="G130" s="44"/>
      <c r="H130" s="46">
        <v>1209.0452</v>
      </c>
      <c r="I130" s="44">
        <v>308</v>
      </c>
      <c r="J130" s="44"/>
      <c r="K130" s="44"/>
      <c r="L130" s="44"/>
      <c r="M130" s="44"/>
      <c r="N130" s="44"/>
      <c r="O130" s="44"/>
      <c r="P130" s="46"/>
      <c r="Q130" s="44">
        <v>724</v>
      </c>
      <c r="R130" s="44">
        <v>2375</v>
      </c>
      <c r="S130" s="46">
        <v>1517.0452</v>
      </c>
      <c r="T130" s="44" t="s">
        <v>359</v>
      </c>
      <c r="U130" s="44" t="s">
        <v>359</v>
      </c>
      <c r="V130" s="133"/>
    </row>
    <row r="131" spans="1:22" s="10" customFormat="1" ht="24.75" customHeight="1">
      <c r="A131" s="104" t="s">
        <v>362</v>
      </c>
      <c r="B131" s="25"/>
      <c r="C131" s="25"/>
      <c r="D131" s="25"/>
      <c r="E131" s="25"/>
      <c r="F131" s="25">
        <f t="shared" si="17"/>
        <v>285</v>
      </c>
      <c r="G131" s="25"/>
      <c r="H131" s="25">
        <f>SUM(H132)</f>
        <v>285</v>
      </c>
      <c r="I131" s="25"/>
      <c r="J131" s="25"/>
      <c r="K131" s="25"/>
      <c r="L131" s="25"/>
      <c r="M131" s="25"/>
      <c r="N131" s="25"/>
      <c r="O131" s="25"/>
      <c r="P131" s="25">
        <f>SUM(P132)</f>
        <v>285</v>
      </c>
      <c r="Q131" s="25"/>
      <c r="R131" s="25"/>
      <c r="S131" s="25"/>
      <c r="T131" s="25"/>
      <c r="U131" s="25"/>
      <c r="V131" s="132"/>
    </row>
    <row r="132" spans="1:21" s="10" customFormat="1" ht="24.75" customHeight="1">
      <c r="A132" s="80" t="s">
        <v>363</v>
      </c>
      <c r="B132" s="25"/>
      <c r="C132" s="25"/>
      <c r="D132" s="25"/>
      <c r="E132" s="25"/>
      <c r="F132" s="25">
        <f t="shared" si="17"/>
        <v>285</v>
      </c>
      <c r="G132" s="25"/>
      <c r="H132" s="25">
        <f>SUM(H133:H135)</f>
        <v>285</v>
      </c>
      <c r="I132" s="25"/>
      <c r="J132" s="25"/>
      <c r="K132" s="25"/>
      <c r="L132" s="25"/>
      <c r="M132" s="25"/>
      <c r="N132" s="25"/>
      <c r="O132" s="25"/>
      <c r="P132" s="25">
        <f>SUM(P133:P135)</f>
        <v>285</v>
      </c>
      <c r="Q132" s="25"/>
      <c r="R132" s="25"/>
      <c r="S132" s="25"/>
      <c r="T132" s="25"/>
      <c r="U132" s="25"/>
    </row>
    <row r="133" spans="1:21" s="10" customFormat="1" ht="28.5" customHeight="1">
      <c r="A133" s="32" t="s">
        <v>364</v>
      </c>
      <c r="B133" s="25" t="s">
        <v>9</v>
      </c>
      <c r="C133" s="44">
        <v>1</v>
      </c>
      <c r="D133" s="44">
        <v>1</v>
      </c>
      <c r="E133" s="44" t="s">
        <v>365</v>
      </c>
      <c r="F133" s="44">
        <f t="shared" si="17"/>
        <v>95</v>
      </c>
      <c r="G133" s="25"/>
      <c r="H133" s="45">
        <v>95</v>
      </c>
      <c r="I133" s="25"/>
      <c r="J133" s="25"/>
      <c r="K133" s="25"/>
      <c r="L133" s="25"/>
      <c r="M133" s="25"/>
      <c r="N133" s="25"/>
      <c r="O133" s="44">
        <v>1</v>
      </c>
      <c r="P133" s="45">
        <v>95</v>
      </c>
      <c r="Q133" s="25"/>
      <c r="R133" s="25"/>
      <c r="S133" s="25"/>
      <c r="T133" s="44" t="s">
        <v>332</v>
      </c>
      <c r="U133" s="44" t="s">
        <v>332</v>
      </c>
    </row>
    <row r="134" spans="1:21" s="10" customFormat="1" ht="28.5" customHeight="1">
      <c r="A134" s="32" t="s">
        <v>366</v>
      </c>
      <c r="B134" s="25" t="s">
        <v>9</v>
      </c>
      <c r="C134" s="44">
        <v>1</v>
      </c>
      <c r="D134" s="44">
        <v>1</v>
      </c>
      <c r="E134" s="44" t="s">
        <v>367</v>
      </c>
      <c r="F134" s="44">
        <f t="shared" si="17"/>
        <v>95</v>
      </c>
      <c r="G134" s="25"/>
      <c r="H134" s="45">
        <v>95</v>
      </c>
      <c r="I134" s="25"/>
      <c r="J134" s="25"/>
      <c r="K134" s="25"/>
      <c r="L134" s="25"/>
      <c r="M134" s="25"/>
      <c r="N134" s="25"/>
      <c r="O134" s="44">
        <v>1</v>
      </c>
      <c r="P134" s="45">
        <v>95</v>
      </c>
      <c r="Q134" s="25"/>
      <c r="R134" s="25"/>
      <c r="S134" s="25"/>
      <c r="T134" s="44" t="s">
        <v>332</v>
      </c>
      <c r="U134" s="44" t="s">
        <v>332</v>
      </c>
    </row>
    <row r="135" spans="1:21" s="6" customFormat="1" ht="28.5" customHeight="1">
      <c r="A135" s="32" t="s">
        <v>368</v>
      </c>
      <c r="B135" s="25" t="s">
        <v>9</v>
      </c>
      <c r="C135" s="44">
        <v>1</v>
      </c>
      <c r="D135" s="44">
        <v>1</v>
      </c>
      <c r="E135" s="44">
        <v>0</v>
      </c>
      <c r="F135" s="44">
        <f t="shared" si="17"/>
        <v>95</v>
      </c>
      <c r="G135" s="44"/>
      <c r="H135" s="45">
        <v>95</v>
      </c>
      <c r="I135" s="44"/>
      <c r="J135" s="44"/>
      <c r="K135" s="44"/>
      <c r="L135" s="44"/>
      <c r="M135" s="44"/>
      <c r="N135" s="44"/>
      <c r="O135" s="44">
        <v>1</v>
      </c>
      <c r="P135" s="45">
        <v>95</v>
      </c>
      <c r="Q135" s="44"/>
      <c r="R135" s="44"/>
      <c r="S135" s="44"/>
      <c r="T135" s="44" t="s">
        <v>332</v>
      </c>
      <c r="U135" s="44" t="s">
        <v>332</v>
      </c>
    </row>
    <row r="136" spans="1:26" s="10" customFormat="1" ht="24.75" customHeight="1">
      <c r="A136" s="104" t="s">
        <v>369</v>
      </c>
      <c r="B136" s="25"/>
      <c r="C136" s="25"/>
      <c r="D136" s="25"/>
      <c r="E136" s="25"/>
      <c r="F136" s="25">
        <f t="shared" si="17"/>
        <v>330.38</v>
      </c>
      <c r="G136" s="25"/>
      <c r="H136" s="25">
        <f>SUM(H137,H142)</f>
        <v>270.38</v>
      </c>
      <c r="I136" s="25">
        <f>SUM(I137,I142)</f>
        <v>60</v>
      </c>
      <c r="J136" s="25"/>
      <c r="K136" s="25"/>
      <c r="L136" s="25"/>
      <c r="M136" s="25"/>
      <c r="N136" s="25"/>
      <c r="O136" s="25"/>
      <c r="P136" s="25">
        <f>SUM(P137,P142)</f>
        <v>262.68</v>
      </c>
      <c r="Q136" s="25"/>
      <c r="R136" s="25"/>
      <c r="S136" s="25">
        <f>SUM(S137,S142)</f>
        <v>67.7</v>
      </c>
      <c r="T136" s="25"/>
      <c r="U136" s="25"/>
      <c r="Y136" s="6"/>
      <c r="Z136" s="6"/>
    </row>
    <row r="137" spans="1:26" s="10" customFormat="1" ht="24.75" customHeight="1">
      <c r="A137" s="104" t="s">
        <v>370</v>
      </c>
      <c r="B137" s="25"/>
      <c r="C137" s="25"/>
      <c r="D137" s="25"/>
      <c r="E137" s="25"/>
      <c r="F137" s="25">
        <f t="shared" si="17"/>
        <v>67.7</v>
      </c>
      <c r="G137" s="25"/>
      <c r="H137" s="25">
        <f>SUM(H138,H139)</f>
        <v>7.7</v>
      </c>
      <c r="I137" s="25">
        <f>SUM(I138,I139)</f>
        <v>60</v>
      </c>
      <c r="J137" s="25"/>
      <c r="K137" s="25"/>
      <c r="L137" s="25"/>
      <c r="M137" s="25"/>
      <c r="N137" s="25"/>
      <c r="O137" s="25"/>
      <c r="P137" s="25"/>
      <c r="Q137" s="25"/>
      <c r="R137" s="25"/>
      <c r="S137" s="25">
        <f>SUM(S138,S139)</f>
        <v>67.7</v>
      </c>
      <c r="T137" s="25"/>
      <c r="U137" s="25"/>
      <c r="Y137" s="6"/>
      <c r="Z137" s="6"/>
    </row>
    <row r="138" spans="1:26" s="10" customFormat="1" ht="24.75" customHeight="1">
      <c r="A138" s="40" t="s">
        <v>371</v>
      </c>
      <c r="B138" s="25" t="s">
        <v>9</v>
      </c>
      <c r="C138" s="25"/>
      <c r="D138" s="25"/>
      <c r="E138" s="25"/>
      <c r="F138" s="25"/>
      <c r="G138" s="25"/>
      <c r="H138" s="25"/>
      <c r="I138" s="25"/>
      <c r="J138" s="25"/>
      <c r="K138" s="25"/>
      <c r="L138" s="25"/>
      <c r="M138" s="25"/>
      <c r="N138" s="25"/>
      <c r="O138" s="25"/>
      <c r="P138" s="25"/>
      <c r="Q138" s="25"/>
      <c r="R138" s="25"/>
      <c r="S138" s="25"/>
      <c r="T138" s="25"/>
      <c r="U138" s="25"/>
      <c r="Y138" s="6"/>
      <c r="Z138" s="6"/>
    </row>
    <row r="139" spans="1:21" s="10" customFormat="1" ht="24.75" customHeight="1">
      <c r="A139" s="40" t="s">
        <v>372</v>
      </c>
      <c r="B139" s="25" t="s">
        <v>15</v>
      </c>
      <c r="C139" s="25"/>
      <c r="D139" s="25"/>
      <c r="E139" s="25"/>
      <c r="F139" s="25">
        <f aca="true" t="shared" si="18" ref="F139:F182">SUM(G139:N139)</f>
        <v>67.7</v>
      </c>
      <c r="G139" s="25"/>
      <c r="H139" s="25">
        <f>SUM(H140:H141)</f>
        <v>7.7</v>
      </c>
      <c r="I139" s="25">
        <f>SUM(I140:I141)</f>
        <v>60</v>
      </c>
      <c r="J139" s="25"/>
      <c r="K139" s="25"/>
      <c r="L139" s="25"/>
      <c r="M139" s="25"/>
      <c r="N139" s="25"/>
      <c r="O139" s="25"/>
      <c r="P139" s="25"/>
      <c r="Q139" s="25"/>
      <c r="R139" s="25"/>
      <c r="S139" s="25">
        <f>SUM(S140:S141)</f>
        <v>67.7</v>
      </c>
      <c r="T139" s="44"/>
      <c r="U139" s="25"/>
    </row>
    <row r="140" spans="1:26" s="6" customFormat="1" ht="30" customHeight="1">
      <c r="A140" s="32" t="s">
        <v>373</v>
      </c>
      <c r="B140" s="44" t="s">
        <v>15</v>
      </c>
      <c r="C140" s="44">
        <v>200</v>
      </c>
      <c r="D140" s="44"/>
      <c r="E140" s="44">
        <v>200</v>
      </c>
      <c r="F140" s="44">
        <f t="shared" si="18"/>
        <v>60</v>
      </c>
      <c r="G140" s="44"/>
      <c r="H140" s="46"/>
      <c r="I140" s="44">
        <v>60</v>
      </c>
      <c r="J140" s="44"/>
      <c r="K140" s="44"/>
      <c r="L140" s="44"/>
      <c r="M140" s="44"/>
      <c r="N140" s="44"/>
      <c r="O140" s="44"/>
      <c r="P140" s="46"/>
      <c r="Q140" s="44">
        <v>200</v>
      </c>
      <c r="R140" s="44">
        <v>200</v>
      </c>
      <c r="S140" s="44">
        <v>60</v>
      </c>
      <c r="T140" s="44" t="s">
        <v>374</v>
      </c>
      <c r="U140" s="44" t="s">
        <v>374</v>
      </c>
      <c r="Y140" s="10"/>
      <c r="Z140" s="10"/>
    </row>
    <row r="141" spans="1:21" s="6" customFormat="1" ht="30" customHeight="1">
      <c r="A141" s="32" t="s">
        <v>375</v>
      </c>
      <c r="B141" s="44" t="s">
        <v>15</v>
      </c>
      <c r="C141" s="44">
        <v>25</v>
      </c>
      <c r="D141" s="44"/>
      <c r="E141" s="44">
        <v>25</v>
      </c>
      <c r="F141" s="44">
        <f t="shared" si="18"/>
        <v>7.7</v>
      </c>
      <c r="G141" s="44"/>
      <c r="H141" s="46">
        <v>7.7</v>
      </c>
      <c r="I141" s="44"/>
      <c r="J141" s="44"/>
      <c r="K141" s="44"/>
      <c r="L141" s="44"/>
      <c r="M141" s="44"/>
      <c r="N141" s="44"/>
      <c r="O141" s="44"/>
      <c r="P141" s="46"/>
      <c r="Q141" s="44">
        <v>25</v>
      </c>
      <c r="R141" s="44">
        <v>25</v>
      </c>
      <c r="S141" s="46">
        <v>7.7</v>
      </c>
      <c r="T141" s="44" t="s">
        <v>374</v>
      </c>
      <c r="U141" s="44" t="s">
        <v>374</v>
      </c>
    </row>
    <row r="142" spans="1:250" s="10" customFormat="1" ht="24.75" customHeight="1">
      <c r="A142" s="104" t="s">
        <v>376</v>
      </c>
      <c r="B142" s="25"/>
      <c r="C142" s="25"/>
      <c r="D142" s="25"/>
      <c r="E142" s="25"/>
      <c r="F142" s="25">
        <f t="shared" si="18"/>
        <v>262.68</v>
      </c>
      <c r="G142" s="25"/>
      <c r="H142" s="25">
        <f>SUM(H143)</f>
        <v>262.68</v>
      </c>
      <c r="I142" s="25"/>
      <c r="J142" s="25"/>
      <c r="K142" s="25"/>
      <c r="L142" s="25"/>
      <c r="M142" s="25"/>
      <c r="N142" s="25"/>
      <c r="O142" s="25"/>
      <c r="P142" s="25">
        <f>SUM(P143)</f>
        <v>262.68</v>
      </c>
      <c r="Q142" s="25"/>
      <c r="R142" s="25"/>
      <c r="S142" s="25"/>
      <c r="T142" s="25"/>
      <c r="U142" s="25"/>
      <c r="Y142" s="6"/>
      <c r="Z142" s="6"/>
      <c r="IP142" s="10">
        <f>SUM(A142:IO142)</f>
        <v>788.04</v>
      </c>
    </row>
    <row r="143" spans="1:26" s="10" customFormat="1" ht="24.75" customHeight="1">
      <c r="A143" s="40" t="s">
        <v>377</v>
      </c>
      <c r="B143" s="25"/>
      <c r="C143" s="25"/>
      <c r="D143" s="25"/>
      <c r="E143" s="25"/>
      <c r="F143" s="25">
        <f t="shared" si="18"/>
        <v>262.68</v>
      </c>
      <c r="G143" s="25"/>
      <c r="H143" s="25">
        <f>SUM(H144:H182)</f>
        <v>262.68</v>
      </c>
      <c r="I143" s="25"/>
      <c r="J143" s="25"/>
      <c r="K143" s="25"/>
      <c r="L143" s="25"/>
      <c r="M143" s="25"/>
      <c r="N143" s="25"/>
      <c r="O143" s="25"/>
      <c r="P143" s="25">
        <f>SUM(P144:P182)</f>
        <v>262.68</v>
      </c>
      <c r="Q143" s="25"/>
      <c r="R143" s="25"/>
      <c r="S143" s="25"/>
      <c r="T143" s="25"/>
      <c r="U143" s="25"/>
      <c r="Y143" s="6"/>
      <c r="Z143" s="6"/>
    </row>
    <row r="144" spans="1:21" s="6" customFormat="1" ht="25.5" customHeight="1">
      <c r="A144" s="124" t="s">
        <v>378</v>
      </c>
      <c r="B144" s="44" t="s">
        <v>9</v>
      </c>
      <c r="C144" s="44">
        <v>1</v>
      </c>
      <c r="D144" s="44">
        <v>1</v>
      </c>
      <c r="E144" s="44" t="s">
        <v>379</v>
      </c>
      <c r="F144" s="44">
        <f t="shared" si="18"/>
        <v>15.5</v>
      </c>
      <c r="G144" s="25"/>
      <c r="H144" s="45">
        <v>15.5</v>
      </c>
      <c r="I144" s="25"/>
      <c r="J144" s="25"/>
      <c r="K144" s="25"/>
      <c r="L144" s="25"/>
      <c r="M144" s="25"/>
      <c r="N144" s="25"/>
      <c r="O144" s="44">
        <v>1</v>
      </c>
      <c r="P144" s="45">
        <v>15.5</v>
      </c>
      <c r="Q144" s="44"/>
      <c r="R144" s="44"/>
      <c r="S144" s="44"/>
      <c r="T144" s="44" t="s">
        <v>380</v>
      </c>
      <c r="U144" s="44" t="s">
        <v>184</v>
      </c>
    </row>
    <row r="145" spans="1:21" s="6" customFormat="1" ht="25.5" customHeight="1">
      <c r="A145" s="124" t="s">
        <v>381</v>
      </c>
      <c r="B145" s="44" t="s">
        <v>9</v>
      </c>
      <c r="C145" s="44">
        <v>1</v>
      </c>
      <c r="D145" s="44">
        <v>1</v>
      </c>
      <c r="E145" s="44" t="s">
        <v>382</v>
      </c>
      <c r="F145" s="44">
        <f t="shared" si="18"/>
        <v>15.5</v>
      </c>
      <c r="G145" s="25"/>
      <c r="H145" s="45">
        <v>15.5</v>
      </c>
      <c r="I145" s="25"/>
      <c r="J145" s="25"/>
      <c r="K145" s="25"/>
      <c r="L145" s="25"/>
      <c r="M145" s="25"/>
      <c r="N145" s="25"/>
      <c r="O145" s="44">
        <v>1</v>
      </c>
      <c r="P145" s="45">
        <v>15.5</v>
      </c>
      <c r="Q145" s="44"/>
      <c r="R145" s="44"/>
      <c r="S145" s="44"/>
      <c r="T145" s="44" t="s">
        <v>380</v>
      </c>
      <c r="U145" s="44" t="s">
        <v>231</v>
      </c>
    </row>
    <row r="146" spans="1:21" s="6" customFormat="1" ht="25.5" customHeight="1">
      <c r="A146" s="124" t="s">
        <v>383</v>
      </c>
      <c r="B146" s="44" t="s">
        <v>9</v>
      </c>
      <c r="C146" s="44">
        <v>1</v>
      </c>
      <c r="D146" s="44">
        <v>1</v>
      </c>
      <c r="E146" s="44" t="s">
        <v>384</v>
      </c>
      <c r="F146" s="44">
        <f t="shared" si="18"/>
        <v>15.5</v>
      </c>
      <c r="G146" s="25"/>
      <c r="H146" s="45">
        <v>15.5</v>
      </c>
      <c r="I146" s="25"/>
      <c r="J146" s="25"/>
      <c r="K146" s="25"/>
      <c r="L146" s="25"/>
      <c r="M146" s="25"/>
      <c r="N146" s="25"/>
      <c r="O146" s="44">
        <v>1</v>
      </c>
      <c r="P146" s="45">
        <v>15.5</v>
      </c>
      <c r="Q146" s="44"/>
      <c r="R146" s="44"/>
      <c r="S146" s="44"/>
      <c r="T146" s="44" t="s">
        <v>380</v>
      </c>
      <c r="U146" s="44" t="s">
        <v>231</v>
      </c>
    </row>
    <row r="147" spans="1:21" s="6" customFormat="1" ht="25.5" customHeight="1">
      <c r="A147" s="124" t="s">
        <v>385</v>
      </c>
      <c r="B147" s="44" t="s">
        <v>9</v>
      </c>
      <c r="C147" s="44">
        <v>1</v>
      </c>
      <c r="D147" s="44">
        <v>1</v>
      </c>
      <c r="E147" s="44" t="s">
        <v>386</v>
      </c>
      <c r="F147" s="44">
        <f t="shared" si="18"/>
        <v>15.5</v>
      </c>
      <c r="G147" s="25"/>
      <c r="H147" s="45">
        <v>15.5</v>
      </c>
      <c r="I147" s="25"/>
      <c r="J147" s="25"/>
      <c r="K147" s="25"/>
      <c r="L147" s="25"/>
      <c r="M147" s="25"/>
      <c r="N147" s="25"/>
      <c r="O147" s="44">
        <v>1</v>
      </c>
      <c r="P147" s="45">
        <v>15.5</v>
      </c>
      <c r="Q147" s="44"/>
      <c r="R147" s="44"/>
      <c r="S147" s="44"/>
      <c r="T147" s="44" t="s">
        <v>380</v>
      </c>
      <c r="U147" s="44" t="s">
        <v>231</v>
      </c>
    </row>
    <row r="148" spans="1:21" s="6" customFormat="1" ht="27.75" customHeight="1">
      <c r="A148" s="124" t="s">
        <v>387</v>
      </c>
      <c r="B148" s="44" t="s">
        <v>9</v>
      </c>
      <c r="C148" s="44">
        <v>1</v>
      </c>
      <c r="D148" s="44">
        <v>1</v>
      </c>
      <c r="E148" s="44" t="s">
        <v>388</v>
      </c>
      <c r="F148" s="44">
        <f t="shared" si="18"/>
        <v>15.5</v>
      </c>
      <c r="G148" s="25"/>
      <c r="H148" s="45">
        <v>15.5</v>
      </c>
      <c r="I148" s="25"/>
      <c r="J148" s="25"/>
      <c r="K148" s="25"/>
      <c r="L148" s="25"/>
      <c r="M148" s="25"/>
      <c r="N148" s="25"/>
      <c r="O148" s="44">
        <v>1</v>
      </c>
      <c r="P148" s="45">
        <v>15.5</v>
      </c>
      <c r="Q148" s="44"/>
      <c r="R148" s="44"/>
      <c r="S148" s="44"/>
      <c r="T148" s="44" t="s">
        <v>380</v>
      </c>
      <c r="U148" s="44" t="s">
        <v>240</v>
      </c>
    </row>
    <row r="149" spans="1:21" s="6" customFormat="1" ht="27.75" customHeight="1">
      <c r="A149" s="124" t="s">
        <v>389</v>
      </c>
      <c r="B149" s="44" t="s">
        <v>9</v>
      </c>
      <c r="C149" s="44">
        <v>1</v>
      </c>
      <c r="D149" s="44">
        <v>1</v>
      </c>
      <c r="E149" s="44" t="s">
        <v>390</v>
      </c>
      <c r="F149" s="44">
        <f t="shared" si="18"/>
        <v>15.5</v>
      </c>
      <c r="G149" s="25"/>
      <c r="H149" s="45">
        <v>15.5</v>
      </c>
      <c r="I149" s="25"/>
      <c r="J149" s="25"/>
      <c r="K149" s="25"/>
      <c r="L149" s="25"/>
      <c r="M149" s="25"/>
      <c r="N149" s="25"/>
      <c r="O149" s="44">
        <v>1</v>
      </c>
      <c r="P149" s="45">
        <v>15.5</v>
      </c>
      <c r="Q149" s="44"/>
      <c r="R149" s="44"/>
      <c r="S149" s="44"/>
      <c r="T149" s="44" t="s">
        <v>380</v>
      </c>
      <c r="U149" s="44" t="s">
        <v>240</v>
      </c>
    </row>
    <row r="150" spans="1:21" s="6" customFormat="1" ht="25.5" customHeight="1">
      <c r="A150" s="124" t="s">
        <v>391</v>
      </c>
      <c r="B150" s="44" t="s">
        <v>9</v>
      </c>
      <c r="C150" s="44">
        <v>1</v>
      </c>
      <c r="D150" s="44">
        <v>1</v>
      </c>
      <c r="E150" s="44" t="s">
        <v>392</v>
      </c>
      <c r="F150" s="44">
        <f t="shared" si="18"/>
        <v>15.5</v>
      </c>
      <c r="G150" s="25"/>
      <c r="H150" s="45">
        <v>15.5</v>
      </c>
      <c r="I150" s="25"/>
      <c r="J150" s="25"/>
      <c r="K150" s="25"/>
      <c r="L150" s="25"/>
      <c r="M150" s="25"/>
      <c r="N150" s="25"/>
      <c r="O150" s="44">
        <v>1</v>
      </c>
      <c r="P150" s="45">
        <v>15.5</v>
      </c>
      <c r="Q150" s="44"/>
      <c r="R150" s="44"/>
      <c r="S150" s="44"/>
      <c r="T150" s="44" t="s">
        <v>380</v>
      </c>
      <c r="U150" s="44" t="s">
        <v>236</v>
      </c>
    </row>
    <row r="151" spans="1:21" s="6" customFormat="1" ht="25.5" customHeight="1">
      <c r="A151" s="124" t="s">
        <v>393</v>
      </c>
      <c r="B151" s="44" t="s">
        <v>9</v>
      </c>
      <c r="C151" s="44">
        <v>1</v>
      </c>
      <c r="D151" s="44">
        <v>1</v>
      </c>
      <c r="E151" s="44" t="s">
        <v>394</v>
      </c>
      <c r="F151" s="44">
        <f t="shared" si="18"/>
        <v>15.5</v>
      </c>
      <c r="G151" s="25"/>
      <c r="H151" s="45">
        <v>15.5</v>
      </c>
      <c r="I151" s="25"/>
      <c r="J151" s="25"/>
      <c r="K151" s="25"/>
      <c r="L151" s="25"/>
      <c r="M151" s="25"/>
      <c r="N151" s="25"/>
      <c r="O151" s="44">
        <v>1</v>
      </c>
      <c r="P151" s="45">
        <v>15.5</v>
      </c>
      <c r="Q151" s="44"/>
      <c r="R151" s="44"/>
      <c r="S151" s="44"/>
      <c r="T151" s="44" t="s">
        <v>380</v>
      </c>
      <c r="U151" s="44" t="s">
        <v>236</v>
      </c>
    </row>
    <row r="152" spans="1:21" s="6" customFormat="1" ht="25.5" customHeight="1">
      <c r="A152" s="124" t="s">
        <v>395</v>
      </c>
      <c r="B152" s="44" t="s">
        <v>9</v>
      </c>
      <c r="C152" s="44">
        <v>1</v>
      </c>
      <c r="D152" s="44">
        <v>1</v>
      </c>
      <c r="E152" s="44" t="s">
        <v>396</v>
      </c>
      <c r="F152" s="44">
        <f t="shared" si="18"/>
        <v>15.5</v>
      </c>
      <c r="G152" s="25"/>
      <c r="H152" s="45">
        <v>15.5</v>
      </c>
      <c r="I152" s="25"/>
      <c r="J152" s="25"/>
      <c r="K152" s="25"/>
      <c r="L152" s="25"/>
      <c r="M152" s="25"/>
      <c r="N152" s="25"/>
      <c r="O152" s="44">
        <v>1</v>
      </c>
      <c r="P152" s="45">
        <v>15.5</v>
      </c>
      <c r="Q152" s="44"/>
      <c r="R152" s="44"/>
      <c r="S152" s="44"/>
      <c r="T152" s="44" t="s">
        <v>380</v>
      </c>
      <c r="U152" s="44" t="s">
        <v>236</v>
      </c>
    </row>
    <row r="153" spans="1:21" s="6" customFormat="1" ht="27.75" customHeight="1">
      <c r="A153" s="124" t="s">
        <v>397</v>
      </c>
      <c r="B153" s="44" t="s">
        <v>9</v>
      </c>
      <c r="C153" s="44">
        <v>1</v>
      </c>
      <c r="D153" s="44">
        <v>1</v>
      </c>
      <c r="E153" s="44">
        <v>0</v>
      </c>
      <c r="F153" s="44">
        <f t="shared" si="18"/>
        <v>7.5</v>
      </c>
      <c r="G153" s="25"/>
      <c r="H153" s="45">
        <v>7.5</v>
      </c>
      <c r="I153" s="25"/>
      <c r="J153" s="25"/>
      <c r="K153" s="25"/>
      <c r="L153" s="25"/>
      <c r="M153" s="25"/>
      <c r="N153" s="25"/>
      <c r="O153" s="44">
        <v>1</v>
      </c>
      <c r="P153" s="45">
        <v>7.5</v>
      </c>
      <c r="Q153" s="44"/>
      <c r="R153" s="44"/>
      <c r="S153" s="44"/>
      <c r="T153" s="44" t="s">
        <v>380</v>
      </c>
      <c r="U153" s="44" t="s">
        <v>229</v>
      </c>
    </row>
    <row r="154" spans="1:21" s="6" customFormat="1" ht="25.5" customHeight="1">
      <c r="A154" s="124" t="s">
        <v>398</v>
      </c>
      <c r="B154" s="44" t="s">
        <v>9</v>
      </c>
      <c r="C154" s="44">
        <v>1</v>
      </c>
      <c r="D154" s="44">
        <v>1</v>
      </c>
      <c r="E154" s="44" t="s">
        <v>399</v>
      </c>
      <c r="F154" s="44">
        <f t="shared" si="18"/>
        <v>7.5</v>
      </c>
      <c r="G154" s="25"/>
      <c r="H154" s="45">
        <v>7.5</v>
      </c>
      <c r="I154" s="25"/>
      <c r="J154" s="25"/>
      <c r="K154" s="25"/>
      <c r="L154" s="25"/>
      <c r="M154" s="25"/>
      <c r="N154" s="25"/>
      <c r="O154" s="44">
        <v>1</v>
      </c>
      <c r="P154" s="45">
        <v>7.5</v>
      </c>
      <c r="Q154" s="44"/>
      <c r="R154" s="44"/>
      <c r="S154" s="44"/>
      <c r="T154" s="44" t="s">
        <v>380</v>
      </c>
      <c r="U154" s="44" t="s">
        <v>238</v>
      </c>
    </row>
    <row r="155" spans="1:21" s="6" customFormat="1" ht="25.5" customHeight="1">
      <c r="A155" s="124" t="s">
        <v>400</v>
      </c>
      <c r="B155" s="44" t="s">
        <v>9</v>
      </c>
      <c r="C155" s="44">
        <v>1</v>
      </c>
      <c r="D155" s="44">
        <v>1</v>
      </c>
      <c r="E155" s="44" t="s">
        <v>401</v>
      </c>
      <c r="F155" s="44">
        <f t="shared" si="18"/>
        <v>7.5</v>
      </c>
      <c r="G155" s="25"/>
      <c r="H155" s="45">
        <v>7.5</v>
      </c>
      <c r="I155" s="25"/>
      <c r="J155" s="25"/>
      <c r="K155" s="25"/>
      <c r="L155" s="25"/>
      <c r="M155" s="25"/>
      <c r="N155" s="25"/>
      <c r="O155" s="44">
        <v>1</v>
      </c>
      <c r="P155" s="45">
        <v>7.5</v>
      </c>
      <c r="Q155" s="44"/>
      <c r="R155" s="44"/>
      <c r="S155" s="44"/>
      <c r="T155" s="44" t="s">
        <v>380</v>
      </c>
      <c r="U155" s="44" t="s">
        <v>238</v>
      </c>
    </row>
    <row r="156" spans="1:21" s="6" customFormat="1" ht="27.75" customHeight="1">
      <c r="A156" s="124" t="s">
        <v>402</v>
      </c>
      <c r="B156" s="44" t="s">
        <v>9</v>
      </c>
      <c r="C156" s="44">
        <v>1</v>
      </c>
      <c r="D156" s="44">
        <v>1</v>
      </c>
      <c r="E156" s="44" t="s">
        <v>403</v>
      </c>
      <c r="F156" s="44">
        <f t="shared" si="18"/>
        <v>7.5</v>
      </c>
      <c r="G156" s="25"/>
      <c r="H156" s="45">
        <v>7.5</v>
      </c>
      <c r="I156" s="25"/>
      <c r="J156" s="25"/>
      <c r="K156" s="25"/>
      <c r="L156" s="25"/>
      <c r="M156" s="25"/>
      <c r="N156" s="25"/>
      <c r="O156" s="44">
        <v>1</v>
      </c>
      <c r="P156" s="45">
        <v>7.5</v>
      </c>
      <c r="Q156" s="44"/>
      <c r="R156" s="44"/>
      <c r="S156" s="44"/>
      <c r="T156" s="44" t="s">
        <v>380</v>
      </c>
      <c r="U156" s="44" t="s">
        <v>240</v>
      </c>
    </row>
    <row r="157" spans="1:21" s="6" customFormat="1" ht="25.5" customHeight="1">
      <c r="A157" s="124" t="s">
        <v>404</v>
      </c>
      <c r="B157" s="44" t="s">
        <v>9</v>
      </c>
      <c r="C157" s="44">
        <v>1</v>
      </c>
      <c r="D157" s="44">
        <v>1</v>
      </c>
      <c r="E157" s="44" t="s">
        <v>405</v>
      </c>
      <c r="F157" s="44">
        <f t="shared" si="18"/>
        <v>2</v>
      </c>
      <c r="G157" s="25"/>
      <c r="H157" s="45">
        <v>2</v>
      </c>
      <c r="I157" s="25"/>
      <c r="J157" s="25"/>
      <c r="K157" s="25"/>
      <c r="L157" s="25"/>
      <c r="M157" s="25"/>
      <c r="N157" s="25"/>
      <c r="O157" s="44">
        <v>1</v>
      </c>
      <c r="P157" s="45">
        <v>2</v>
      </c>
      <c r="Q157" s="44"/>
      <c r="R157" s="44"/>
      <c r="S157" s="44"/>
      <c r="T157" s="44" t="s">
        <v>380</v>
      </c>
      <c r="U157" s="44" t="s">
        <v>226</v>
      </c>
    </row>
    <row r="158" spans="1:21" s="6" customFormat="1" ht="25.5" customHeight="1">
      <c r="A158" s="124" t="s">
        <v>406</v>
      </c>
      <c r="B158" s="44" t="s">
        <v>9</v>
      </c>
      <c r="C158" s="44">
        <v>1</v>
      </c>
      <c r="D158" s="44">
        <v>1</v>
      </c>
      <c r="E158" s="44" t="s">
        <v>382</v>
      </c>
      <c r="F158" s="44">
        <f t="shared" si="18"/>
        <v>2</v>
      </c>
      <c r="G158" s="25"/>
      <c r="H158" s="45">
        <v>2</v>
      </c>
      <c r="I158" s="25"/>
      <c r="J158" s="25"/>
      <c r="K158" s="25"/>
      <c r="L158" s="25"/>
      <c r="M158" s="25"/>
      <c r="N158" s="25"/>
      <c r="O158" s="44">
        <v>1</v>
      </c>
      <c r="P158" s="45">
        <v>2</v>
      </c>
      <c r="Q158" s="44"/>
      <c r="R158" s="44"/>
      <c r="S158" s="44"/>
      <c r="T158" s="44" t="s">
        <v>380</v>
      </c>
      <c r="U158" s="44" t="s">
        <v>231</v>
      </c>
    </row>
    <row r="159" spans="1:21" s="6" customFormat="1" ht="25.5" customHeight="1">
      <c r="A159" s="124" t="s">
        <v>407</v>
      </c>
      <c r="B159" s="44" t="s">
        <v>9</v>
      </c>
      <c r="C159" s="44">
        <v>1</v>
      </c>
      <c r="D159" s="44">
        <v>1</v>
      </c>
      <c r="E159" s="44" t="s">
        <v>384</v>
      </c>
      <c r="F159" s="44">
        <f t="shared" si="18"/>
        <v>2</v>
      </c>
      <c r="G159" s="25"/>
      <c r="H159" s="45">
        <v>2</v>
      </c>
      <c r="I159" s="25"/>
      <c r="J159" s="25"/>
      <c r="K159" s="25"/>
      <c r="L159" s="25"/>
      <c r="M159" s="25"/>
      <c r="N159" s="25"/>
      <c r="O159" s="44">
        <v>1</v>
      </c>
      <c r="P159" s="45">
        <v>2</v>
      </c>
      <c r="Q159" s="44"/>
      <c r="R159" s="44"/>
      <c r="S159" s="44"/>
      <c r="T159" s="44" t="s">
        <v>380</v>
      </c>
      <c r="U159" s="44" t="s">
        <v>231</v>
      </c>
    </row>
    <row r="160" spans="1:21" s="6" customFormat="1" ht="25.5" customHeight="1">
      <c r="A160" s="124" t="s">
        <v>408</v>
      </c>
      <c r="B160" s="44" t="s">
        <v>9</v>
      </c>
      <c r="C160" s="44">
        <v>1</v>
      </c>
      <c r="D160" s="44">
        <v>1</v>
      </c>
      <c r="E160" s="44" t="s">
        <v>386</v>
      </c>
      <c r="F160" s="44">
        <f t="shared" si="18"/>
        <v>2</v>
      </c>
      <c r="G160" s="25"/>
      <c r="H160" s="45">
        <v>2</v>
      </c>
      <c r="I160" s="25"/>
      <c r="J160" s="25"/>
      <c r="K160" s="25"/>
      <c r="L160" s="25"/>
      <c r="M160" s="25"/>
      <c r="N160" s="25"/>
      <c r="O160" s="44">
        <v>1</v>
      </c>
      <c r="P160" s="45">
        <v>2</v>
      </c>
      <c r="Q160" s="44"/>
      <c r="R160" s="44"/>
      <c r="S160" s="44"/>
      <c r="T160" s="44" t="s">
        <v>380</v>
      </c>
      <c r="U160" s="44" t="s">
        <v>231</v>
      </c>
    </row>
    <row r="161" spans="1:21" s="6" customFormat="1" ht="25.5" customHeight="1">
      <c r="A161" s="124" t="s">
        <v>409</v>
      </c>
      <c r="B161" s="44" t="s">
        <v>9</v>
      </c>
      <c r="C161" s="44">
        <v>1</v>
      </c>
      <c r="D161" s="44">
        <v>1</v>
      </c>
      <c r="E161" s="44" t="s">
        <v>410</v>
      </c>
      <c r="F161" s="44">
        <f t="shared" si="18"/>
        <v>2</v>
      </c>
      <c r="G161" s="25"/>
      <c r="H161" s="45">
        <v>2</v>
      </c>
      <c r="I161" s="25"/>
      <c r="J161" s="25"/>
      <c r="K161" s="25"/>
      <c r="L161" s="25"/>
      <c r="M161" s="25"/>
      <c r="N161" s="25"/>
      <c r="O161" s="44">
        <v>1</v>
      </c>
      <c r="P161" s="45">
        <v>2</v>
      </c>
      <c r="Q161" s="44"/>
      <c r="R161" s="44"/>
      <c r="S161" s="44"/>
      <c r="T161" s="44" t="s">
        <v>380</v>
      </c>
      <c r="U161" s="44" t="s">
        <v>233</v>
      </c>
    </row>
    <row r="162" spans="1:21" s="6" customFormat="1" ht="25.5" customHeight="1">
      <c r="A162" s="124" t="s">
        <v>411</v>
      </c>
      <c r="B162" s="44" t="s">
        <v>9</v>
      </c>
      <c r="C162" s="44">
        <v>1</v>
      </c>
      <c r="D162" s="44">
        <v>1</v>
      </c>
      <c r="E162" s="44" t="s">
        <v>412</v>
      </c>
      <c r="F162" s="44">
        <f t="shared" si="18"/>
        <v>2</v>
      </c>
      <c r="G162" s="25"/>
      <c r="H162" s="45">
        <v>2</v>
      </c>
      <c r="I162" s="25"/>
      <c r="J162" s="25"/>
      <c r="K162" s="25"/>
      <c r="L162" s="25"/>
      <c r="M162" s="25"/>
      <c r="N162" s="25"/>
      <c r="O162" s="44">
        <v>1</v>
      </c>
      <c r="P162" s="45">
        <v>2</v>
      </c>
      <c r="Q162" s="44"/>
      <c r="R162" s="44"/>
      <c r="S162" s="44"/>
      <c r="T162" s="44" t="s">
        <v>380</v>
      </c>
      <c r="U162" s="44" t="s">
        <v>233</v>
      </c>
    </row>
    <row r="163" spans="1:21" s="6" customFormat="1" ht="25.5" customHeight="1">
      <c r="A163" s="124" t="s">
        <v>413</v>
      </c>
      <c r="B163" s="44" t="s">
        <v>9</v>
      </c>
      <c r="C163" s="44">
        <v>1</v>
      </c>
      <c r="D163" s="44">
        <v>1</v>
      </c>
      <c r="E163" s="44" t="s">
        <v>399</v>
      </c>
      <c r="F163" s="44">
        <f t="shared" si="18"/>
        <v>2</v>
      </c>
      <c r="G163" s="25"/>
      <c r="H163" s="45">
        <v>2</v>
      </c>
      <c r="I163" s="25"/>
      <c r="J163" s="25"/>
      <c r="K163" s="25"/>
      <c r="L163" s="25"/>
      <c r="M163" s="25"/>
      <c r="N163" s="25"/>
      <c r="O163" s="44">
        <v>1</v>
      </c>
      <c r="P163" s="45">
        <v>2</v>
      </c>
      <c r="Q163" s="44"/>
      <c r="R163" s="44"/>
      <c r="S163" s="44"/>
      <c r="T163" s="44" t="s">
        <v>380</v>
      </c>
      <c r="U163" s="44" t="s">
        <v>238</v>
      </c>
    </row>
    <row r="164" spans="1:21" s="6" customFormat="1" ht="25.5" customHeight="1">
      <c r="A164" s="124" t="s">
        <v>414</v>
      </c>
      <c r="B164" s="44" t="s">
        <v>9</v>
      </c>
      <c r="C164" s="44">
        <v>1</v>
      </c>
      <c r="D164" s="44">
        <v>1</v>
      </c>
      <c r="E164" s="44" t="s">
        <v>401</v>
      </c>
      <c r="F164" s="44">
        <f t="shared" si="18"/>
        <v>2</v>
      </c>
      <c r="G164" s="25"/>
      <c r="H164" s="45">
        <v>2</v>
      </c>
      <c r="I164" s="25"/>
      <c r="J164" s="25"/>
      <c r="K164" s="25"/>
      <c r="L164" s="25"/>
      <c r="M164" s="25"/>
      <c r="N164" s="25"/>
      <c r="O164" s="44">
        <v>1</v>
      </c>
      <c r="P164" s="45">
        <v>2</v>
      </c>
      <c r="Q164" s="44"/>
      <c r="R164" s="44"/>
      <c r="S164" s="44"/>
      <c r="T164" s="44" t="s">
        <v>380</v>
      </c>
      <c r="U164" s="44" t="s">
        <v>238</v>
      </c>
    </row>
    <row r="165" spans="1:21" s="6" customFormat="1" ht="25.5" customHeight="1">
      <c r="A165" s="124" t="s">
        <v>415</v>
      </c>
      <c r="B165" s="44" t="s">
        <v>9</v>
      </c>
      <c r="C165" s="44">
        <v>1</v>
      </c>
      <c r="D165" s="44">
        <v>1</v>
      </c>
      <c r="E165" s="44" t="s">
        <v>416</v>
      </c>
      <c r="F165" s="44">
        <f t="shared" si="18"/>
        <v>2</v>
      </c>
      <c r="G165" s="25"/>
      <c r="H165" s="45">
        <v>2</v>
      </c>
      <c r="I165" s="25"/>
      <c r="J165" s="25"/>
      <c r="K165" s="25"/>
      <c r="L165" s="25"/>
      <c r="M165" s="25"/>
      <c r="N165" s="25"/>
      <c r="O165" s="44">
        <v>1</v>
      </c>
      <c r="P165" s="45">
        <v>2</v>
      </c>
      <c r="Q165" s="44"/>
      <c r="R165" s="44"/>
      <c r="S165" s="44"/>
      <c r="T165" s="44" t="s">
        <v>380</v>
      </c>
      <c r="U165" s="44" t="s">
        <v>240</v>
      </c>
    </row>
    <row r="166" spans="1:21" s="6" customFormat="1" ht="25.5" customHeight="1">
      <c r="A166" s="124" t="s">
        <v>417</v>
      </c>
      <c r="B166" s="44" t="s">
        <v>9</v>
      </c>
      <c r="C166" s="44">
        <v>1</v>
      </c>
      <c r="D166" s="44">
        <v>1</v>
      </c>
      <c r="E166" s="44" t="s">
        <v>418</v>
      </c>
      <c r="F166" s="44">
        <f t="shared" si="18"/>
        <v>2</v>
      </c>
      <c r="G166" s="25"/>
      <c r="H166" s="45">
        <v>2</v>
      </c>
      <c r="I166" s="25"/>
      <c r="J166" s="25"/>
      <c r="K166" s="25"/>
      <c r="L166" s="25"/>
      <c r="M166" s="25"/>
      <c r="N166" s="25"/>
      <c r="O166" s="44">
        <v>1</v>
      </c>
      <c r="P166" s="45">
        <v>2</v>
      </c>
      <c r="Q166" s="44"/>
      <c r="R166" s="44"/>
      <c r="S166" s="44"/>
      <c r="T166" s="44" t="s">
        <v>380</v>
      </c>
      <c r="U166" s="44" t="s">
        <v>240</v>
      </c>
    </row>
    <row r="167" spans="1:21" s="6" customFormat="1" ht="25.5" customHeight="1">
      <c r="A167" s="124" t="s">
        <v>419</v>
      </c>
      <c r="B167" s="44" t="s">
        <v>9</v>
      </c>
      <c r="C167" s="44">
        <v>1</v>
      </c>
      <c r="D167" s="44">
        <v>1</v>
      </c>
      <c r="E167" s="44" t="s">
        <v>420</v>
      </c>
      <c r="F167" s="44">
        <f t="shared" si="18"/>
        <v>2</v>
      </c>
      <c r="G167" s="25"/>
      <c r="H167" s="45">
        <v>2</v>
      </c>
      <c r="I167" s="25"/>
      <c r="J167" s="25"/>
      <c r="K167" s="25"/>
      <c r="L167" s="25"/>
      <c r="M167" s="25"/>
      <c r="N167" s="25"/>
      <c r="O167" s="44">
        <v>1</v>
      </c>
      <c r="P167" s="45">
        <v>2</v>
      </c>
      <c r="Q167" s="44"/>
      <c r="R167" s="44"/>
      <c r="S167" s="44"/>
      <c r="T167" s="44" t="s">
        <v>380</v>
      </c>
      <c r="U167" s="44" t="s">
        <v>240</v>
      </c>
    </row>
    <row r="168" spans="1:21" s="6" customFormat="1" ht="25.5" customHeight="1">
      <c r="A168" s="124" t="s">
        <v>421</v>
      </c>
      <c r="B168" s="44" t="s">
        <v>9</v>
      </c>
      <c r="C168" s="44">
        <v>1</v>
      </c>
      <c r="D168" s="44">
        <v>1</v>
      </c>
      <c r="E168" s="44" t="s">
        <v>422</v>
      </c>
      <c r="F168" s="44">
        <f t="shared" si="18"/>
        <v>2</v>
      </c>
      <c r="G168" s="25"/>
      <c r="H168" s="45">
        <v>2</v>
      </c>
      <c r="I168" s="25"/>
      <c r="J168" s="25"/>
      <c r="K168" s="25"/>
      <c r="L168" s="25"/>
      <c r="M168" s="25"/>
      <c r="N168" s="25"/>
      <c r="O168" s="44">
        <v>1</v>
      </c>
      <c r="P168" s="45">
        <v>2</v>
      </c>
      <c r="Q168" s="44"/>
      <c r="R168" s="44"/>
      <c r="S168" s="44"/>
      <c r="T168" s="44" t="s">
        <v>380</v>
      </c>
      <c r="U168" s="44" t="s">
        <v>240</v>
      </c>
    </row>
    <row r="169" spans="1:21" s="6" customFormat="1" ht="25.5" customHeight="1">
      <c r="A169" s="124" t="s">
        <v>423</v>
      </c>
      <c r="B169" s="44" t="s">
        <v>9</v>
      </c>
      <c r="C169" s="44">
        <v>1</v>
      </c>
      <c r="D169" s="44">
        <v>1</v>
      </c>
      <c r="E169" s="44" t="s">
        <v>424</v>
      </c>
      <c r="F169" s="44">
        <f t="shared" si="18"/>
        <v>2</v>
      </c>
      <c r="G169" s="25"/>
      <c r="H169" s="45">
        <v>2</v>
      </c>
      <c r="I169" s="25"/>
      <c r="J169" s="25"/>
      <c r="K169" s="25"/>
      <c r="L169" s="25"/>
      <c r="M169" s="25"/>
      <c r="N169" s="25"/>
      <c r="O169" s="44">
        <v>1</v>
      </c>
      <c r="P169" s="45">
        <v>2</v>
      </c>
      <c r="Q169" s="44"/>
      <c r="R169" s="44"/>
      <c r="S169" s="44"/>
      <c r="T169" s="44" t="s">
        <v>380</v>
      </c>
      <c r="U169" s="44" t="s">
        <v>181</v>
      </c>
    </row>
    <row r="170" spans="1:21" s="6" customFormat="1" ht="25.5" customHeight="1">
      <c r="A170" s="124" t="s">
        <v>425</v>
      </c>
      <c r="B170" s="44" t="s">
        <v>9</v>
      </c>
      <c r="C170" s="44">
        <v>1</v>
      </c>
      <c r="D170" s="44">
        <v>1</v>
      </c>
      <c r="E170" s="44" t="s">
        <v>392</v>
      </c>
      <c r="F170" s="44">
        <f t="shared" si="18"/>
        <v>2</v>
      </c>
      <c r="G170" s="25"/>
      <c r="H170" s="45">
        <v>2</v>
      </c>
      <c r="I170" s="25"/>
      <c r="J170" s="25"/>
      <c r="K170" s="25"/>
      <c r="L170" s="25"/>
      <c r="M170" s="25"/>
      <c r="N170" s="25"/>
      <c r="O170" s="44">
        <v>1</v>
      </c>
      <c r="P170" s="45">
        <v>2</v>
      </c>
      <c r="Q170" s="44"/>
      <c r="R170" s="44"/>
      <c r="S170" s="44"/>
      <c r="T170" s="44" t="s">
        <v>380</v>
      </c>
      <c r="U170" s="44" t="s">
        <v>236</v>
      </c>
    </row>
    <row r="171" spans="1:21" s="6" customFormat="1" ht="25.5" customHeight="1">
      <c r="A171" s="124" t="s">
        <v>426</v>
      </c>
      <c r="B171" s="44" t="s">
        <v>9</v>
      </c>
      <c r="C171" s="44">
        <v>1</v>
      </c>
      <c r="D171" s="44">
        <v>1</v>
      </c>
      <c r="E171" s="44" t="s">
        <v>394</v>
      </c>
      <c r="F171" s="44">
        <f t="shared" si="18"/>
        <v>2</v>
      </c>
      <c r="G171" s="25"/>
      <c r="H171" s="45">
        <v>2</v>
      </c>
      <c r="I171" s="25"/>
      <c r="J171" s="25"/>
      <c r="K171" s="25"/>
      <c r="L171" s="25"/>
      <c r="M171" s="25"/>
      <c r="N171" s="25"/>
      <c r="O171" s="44">
        <v>1</v>
      </c>
      <c r="P171" s="45">
        <v>2</v>
      </c>
      <c r="Q171" s="44"/>
      <c r="R171" s="44"/>
      <c r="S171" s="44"/>
      <c r="T171" s="44" t="s">
        <v>380</v>
      </c>
      <c r="U171" s="44" t="s">
        <v>236</v>
      </c>
    </row>
    <row r="172" spans="1:21" s="6" customFormat="1" ht="25.5" customHeight="1">
      <c r="A172" s="124" t="s">
        <v>427</v>
      </c>
      <c r="B172" s="44" t="s">
        <v>9</v>
      </c>
      <c r="C172" s="44">
        <v>1</v>
      </c>
      <c r="D172" s="44">
        <v>1</v>
      </c>
      <c r="E172" s="44" t="s">
        <v>396</v>
      </c>
      <c r="F172" s="44">
        <f t="shared" si="18"/>
        <v>2</v>
      </c>
      <c r="G172" s="25"/>
      <c r="H172" s="45">
        <v>2</v>
      </c>
      <c r="I172" s="25"/>
      <c r="J172" s="25"/>
      <c r="K172" s="25"/>
      <c r="L172" s="25"/>
      <c r="M172" s="25"/>
      <c r="N172" s="25"/>
      <c r="O172" s="44">
        <v>1</v>
      </c>
      <c r="P172" s="45">
        <v>2</v>
      </c>
      <c r="Q172" s="44"/>
      <c r="R172" s="44"/>
      <c r="S172" s="44"/>
      <c r="T172" s="44" t="s">
        <v>380</v>
      </c>
      <c r="U172" s="44" t="s">
        <v>236</v>
      </c>
    </row>
    <row r="173" spans="1:21" s="6" customFormat="1" ht="25.5" customHeight="1">
      <c r="A173" s="124" t="s">
        <v>428</v>
      </c>
      <c r="B173" s="44" t="s">
        <v>9</v>
      </c>
      <c r="C173" s="44">
        <v>1</v>
      </c>
      <c r="D173" s="44">
        <v>1</v>
      </c>
      <c r="E173" s="44" t="s">
        <v>429</v>
      </c>
      <c r="F173" s="44">
        <f t="shared" si="18"/>
        <v>2</v>
      </c>
      <c r="G173" s="25"/>
      <c r="H173" s="45">
        <v>2</v>
      </c>
      <c r="I173" s="25"/>
      <c r="J173" s="25"/>
      <c r="K173" s="25"/>
      <c r="L173" s="25"/>
      <c r="M173" s="25"/>
      <c r="N173" s="25"/>
      <c r="O173" s="44">
        <v>1</v>
      </c>
      <c r="P173" s="45">
        <v>2</v>
      </c>
      <c r="Q173" s="44"/>
      <c r="R173" s="44"/>
      <c r="S173" s="44"/>
      <c r="T173" s="44" t="s">
        <v>380</v>
      </c>
      <c r="U173" s="44" t="s">
        <v>236</v>
      </c>
    </row>
    <row r="174" spans="1:21" s="6" customFormat="1" ht="25.5" customHeight="1">
      <c r="A174" s="124" t="s">
        <v>430</v>
      </c>
      <c r="B174" s="44"/>
      <c r="C174" s="44"/>
      <c r="D174" s="44">
        <v>1</v>
      </c>
      <c r="E174" s="44" t="s">
        <v>410</v>
      </c>
      <c r="F174" s="44">
        <f t="shared" si="18"/>
        <v>4</v>
      </c>
      <c r="G174" s="25"/>
      <c r="H174" s="45">
        <v>4</v>
      </c>
      <c r="I174" s="25"/>
      <c r="J174" s="25"/>
      <c r="K174" s="25"/>
      <c r="L174" s="25"/>
      <c r="M174" s="25"/>
      <c r="N174" s="25"/>
      <c r="O174" s="44">
        <v>1</v>
      </c>
      <c r="P174" s="45">
        <v>4</v>
      </c>
      <c r="Q174" s="44"/>
      <c r="R174" s="44"/>
      <c r="S174" s="44"/>
      <c r="T174" s="44" t="s">
        <v>380</v>
      </c>
      <c r="U174" s="44" t="s">
        <v>233</v>
      </c>
    </row>
    <row r="175" spans="1:21" s="6" customFormat="1" ht="25.5" customHeight="1">
      <c r="A175" s="124" t="s">
        <v>431</v>
      </c>
      <c r="B175" s="44"/>
      <c r="C175" s="44"/>
      <c r="D175" s="44">
        <v>1</v>
      </c>
      <c r="E175" s="44" t="s">
        <v>412</v>
      </c>
      <c r="F175" s="44">
        <f t="shared" si="18"/>
        <v>4</v>
      </c>
      <c r="G175" s="25"/>
      <c r="H175" s="45">
        <v>4</v>
      </c>
      <c r="I175" s="25"/>
      <c r="J175" s="25"/>
      <c r="K175" s="25"/>
      <c r="L175" s="25"/>
      <c r="M175" s="25"/>
      <c r="N175" s="25"/>
      <c r="O175" s="44">
        <v>1</v>
      </c>
      <c r="P175" s="45">
        <v>4</v>
      </c>
      <c r="Q175" s="44"/>
      <c r="R175" s="44"/>
      <c r="S175" s="44"/>
      <c r="T175" s="44" t="s">
        <v>380</v>
      </c>
      <c r="U175" s="44" t="s">
        <v>233</v>
      </c>
    </row>
    <row r="176" spans="1:21" s="6" customFormat="1" ht="25.5" customHeight="1">
      <c r="A176" s="124" t="s">
        <v>432</v>
      </c>
      <c r="B176" s="44"/>
      <c r="C176" s="44"/>
      <c r="D176" s="44">
        <v>1</v>
      </c>
      <c r="E176" s="44" t="s">
        <v>399</v>
      </c>
      <c r="F176" s="44">
        <f t="shared" si="18"/>
        <v>4</v>
      </c>
      <c r="G176" s="25"/>
      <c r="H176" s="45">
        <v>4</v>
      </c>
      <c r="I176" s="25"/>
      <c r="J176" s="25"/>
      <c r="K176" s="25"/>
      <c r="L176" s="25"/>
      <c r="M176" s="25"/>
      <c r="N176" s="25"/>
      <c r="O176" s="44">
        <v>1</v>
      </c>
      <c r="P176" s="45">
        <v>4</v>
      </c>
      <c r="Q176" s="44"/>
      <c r="R176" s="44"/>
      <c r="S176" s="44"/>
      <c r="T176" s="44" t="s">
        <v>380</v>
      </c>
      <c r="U176" s="44" t="s">
        <v>238</v>
      </c>
    </row>
    <row r="177" spans="1:21" s="6" customFormat="1" ht="25.5" customHeight="1">
      <c r="A177" s="124" t="s">
        <v>433</v>
      </c>
      <c r="B177" s="44"/>
      <c r="C177" s="44"/>
      <c r="D177" s="44">
        <v>1</v>
      </c>
      <c r="E177" s="44" t="s">
        <v>434</v>
      </c>
      <c r="F177" s="44">
        <f t="shared" si="18"/>
        <v>4</v>
      </c>
      <c r="G177" s="25"/>
      <c r="H177" s="45">
        <v>4</v>
      </c>
      <c r="I177" s="25"/>
      <c r="J177" s="25"/>
      <c r="K177" s="25"/>
      <c r="L177" s="25"/>
      <c r="M177" s="25"/>
      <c r="N177" s="25"/>
      <c r="O177" s="44">
        <v>1</v>
      </c>
      <c r="P177" s="45">
        <v>4</v>
      </c>
      <c r="Q177" s="44"/>
      <c r="R177" s="44"/>
      <c r="S177" s="44"/>
      <c r="T177" s="44" t="s">
        <v>380</v>
      </c>
      <c r="U177" s="44" t="s">
        <v>240</v>
      </c>
    </row>
    <row r="178" spans="1:26" s="6" customFormat="1" ht="25.5" customHeight="1">
      <c r="A178" s="124" t="s">
        <v>435</v>
      </c>
      <c r="B178" s="44"/>
      <c r="C178" s="44"/>
      <c r="D178" s="44">
        <v>1</v>
      </c>
      <c r="E178" s="44" t="s">
        <v>420</v>
      </c>
      <c r="F178" s="44">
        <f t="shared" si="18"/>
        <v>4</v>
      </c>
      <c r="G178" s="25"/>
      <c r="H178" s="45">
        <v>4</v>
      </c>
      <c r="I178" s="25"/>
      <c r="J178" s="25"/>
      <c r="K178" s="25"/>
      <c r="L178" s="25"/>
      <c r="M178" s="25"/>
      <c r="N178" s="25"/>
      <c r="O178" s="44">
        <v>1</v>
      </c>
      <c r="P178" s="45">
        <v>4</v>
      </c>
      <c r="Q178" s="44"/>
      <c r="R178" s="44"/>
      <c r="S178" s="44"/>
      <c r="T178" s="44" t="s">
        <v>380</v>
      </c>
      <c r="U178" s="44" t="s">
        <v>240</v>
      </c>
      <c r="Y178" s="94"/>
      <c r="Z178" s="94"/>
    </row>
    <row r="179" spans="1:26" s="6" customFormat="1" ht="27.75" customHeight="1">
      <c r="A179" s="124" t="s">
        <v>436</v>
      </c>
      <c r="B179" s="44"/>
      <c r="C179" s="44"/>
      <c r="D179" s="44">
        <v>1</v>
      </c>
      <c r="E179" s="44" t="s">
        <v>424</v>
      </c>
      <c r="F179" s="44">
        <f t="shared" si="18"/>
        <v>4</v>
      </c>
      <c r="G179" s="25"/>
      <c r="H179" s="45">
        <v>4</v>
      </c>
      <c r="I179" s="25"/>
      <c r="J179" s="25"/>
      <c r="K179" s="25"/>
      <c r="L179" s="25"/>
      <c r="M179" s="25"/>
      <c r="N179" s="25"/>
      <c r="O179" s="44">
        <v>1</v>
      </c>
      <c r="P179" s="45">
        <v>4</v>
      </c>
      <c r="Q179" s="44"/>
      <c r="R179" s="44"/>
      <c r="S179" s="44"/>
      <c r="T179" s="44" t="s">
        <v>380</v>
      </c>
      <c r="U179" s="44" t="s">
        <v>181</v>
      </c>
      <c r="Y179" s="10"/>
      <c r="Z179" s="10"/>
    </row>
    <row r="180" spans="1:21" s="6" customFormat="1" ht="27.75" customHeight="1">
      <c r="A180" s="124" t="s">
        <v>437</v>
      </c>
      <c r="B180" s="44"/>
      <c r="C180" s="44"/>
      <c r="D180" s="44">
        <v>1</v>
      </c>
      <c r="E180" s="44">
        <v>0</v>
      </c>
      <c r="F180" s="44">
        <f t="shared" si="18"/>
        <v>3.98</v>
      </c>
      <c r="G180" s="25"/>
      <c r="H180" s="45">
        <v>3.98</v>
      </c>
      <c r="I180" s="25"/>
      <c r="J180" s="25"/>
      <c r="K180" s="25"/>
      <c r="L180" s="25"/>
      <c r="M180" s="25"/>
      <c r="N180" s="25"/>
      <c r="O180" s="44">
        <v>1</v>
      </c>
      <c r="P180" s="45">
        <v>3.98</v>
      </c>
      <c r="Q180" s="44"/>
      <c r="R180" s="44"/>
      <c r="S180" s="44"/>
      <c r="T180" s="44" t="s">
        <v>380</v>
      </c>
      <c r="U180" s="44" t="s">
        <v>156</v>
      </c>
    </row>
    <row r="181" spans="1:21" s="6" customFormat="1" ht="27.75" customHeight="1">
      <c r="A181" s="124" t="s">
        <v>438</v>
      </c>
      <c r="B181" s="44"/>
      <c r="C181" s="44"/>
      <c r="D181" s="44">
        <v>1</v>
      </c>
      <c r="E181" s="44" t="s">
        <v>439</v>
      </c>
      <c r="F181" s="44">
        <f t="shared" si="18"/>
        <v>4</v>
      </c>
      <c r="G181" s="25"/>
      <c r="H181" s="45">
        <v>4</v>
      </c>
      <c r="I181" s="25"/>
      <c r="J181" s="25"/>
      <c r="K181" s="25"/>
      <c r="L181" s="25"/>
      <c r="M181" s="25"/>
      <c r="N181" s="25"/>
      <c r="O181" s="44">
        <v>1</v>
      </c>
      <c r="P181" s="45">
        <v>4</v>
      </c>
      <c r="Q181" s="44"/>
      <c r="R181" s="44"/>
      <c r="S181" s="44"/>
      <c r="T181" s="44" t="s">
        <v>380</v>
      </c>
      <c r="U181" s="44" t="s">
        <v>233</v>
      </c>
    </row>
    <row r="182" spans="1:21" s="6" customFormat="1" ht="27.75" customHeight="1">
      <c r="A182" s="124" t="s">
        <v>440</v>
      </c>
      <c r="B182" s="44"/>
      <c r="C182" s="44"/>
      <c r="D182" s="44"/>
      <c r="E182" s="125"/>
      <c r="F182" s="44">
        <f t="shared" si="18"/>
        <v>27.2</v>
      </c>
      <c r="G182" s="25"/>
      <c r="H182" s="45">
        <v>27.2</v>
      </c>
      <c r="I182" s="25"/>
      <c r="J182" s="25"/>
      <c r="K182" s="25"/>
      <c r="L182" s="25"/>
      <c r="M182" s="25"/>
      <c r="N182" s="25"/>
      <c r="O182" s="25"/>
      <c r="P182" s="45">
        <v>27.2</v>
      </c>
      <c r="Q182" s="44"/>
      <c r="R182" s="44"/>
      <c r="S182" s="44"/>
      <c r="T182" s="44" t="s">
        <v>380</v>
      </c>
      <c r="U182" s="44"/>
    </row>
    <row r="183" spans="1:26" s="94" customFormat="1" ht="18" customHeight="1">
      <c r="A183" s="104" t="s">
        <v>441</v>
      </c>
      <c r="B183" s="135"/>
      <c r="C183" s="135"/>
      <c r="D183" s="135"/>
      <c r="E183" s="135"/>
      <c r="F183" s="135"/>
      <c r="G183" s="135"/>
      <c r="H183" s="135"/>
      <c r="I183" s="135"/>
      <c r="J183" s="135"/>
      <c r="K183" s="135"/>
      <c r="L183" s="135"/>
      <c r="M183" s="135"/>
      <c r="N183" s="135"/>
      <c r="O183" s="135"/>
      <c r="P183" s="135"/>
      <c r="Q183" s="135"/>
      <c r="R183" s="135"/>
      <c r="S183" s="135"/>
      <c r="T183" s="135"/>
      <c r="U183" s="135"/>
      <c r="Y183" s="6"/>
      <c r="Z183" s="6"/>
    </row>
    <row r="184" spans="1:26" s="10" customFormat="1" ht="24.75" customHeight="1">
      <c r="A184" s="104" t="s">
        <v>442</v>
      </c>
      <c r="B184" s="25"/>
      <c r="C184" s="25"/>
      <c r="D184" s="25"/>
      <c r="E184" s="25"/>
      <c r="F184" s="25"/>
      <c r="G184" s="25"/>
      <c r="H184" s="25"/>
      <c r="I184" s="25"/>
      <c r="J184" s="25"/>
      <c r="K184" s="25"/>
      <c r="L184" s="25"/>
      <c r="M184" s="25"/>
      <c r="N184" s="25"/>
      <c r="O184" s="25"/>
      <c r="P184" s="25"/>
      <c r="Q184" s="25"/>
      <c r="R184" s="25"/>
      <c r="S184" s="25"/>
      <c r="T184" s="25"/>
      <c r="U184" s="25"/>
      <c r="Y184" s="6"/>
      <c r="Z184" s="6"/>
    </row>
    <row r="185" spans="1:21" s="6" customFormat="1" ht="24.75" customHeight="1">
      <c r="A185" s="102" t="s">
        <v>443</v>
      </c>
      <c r="B185" s="44"/>
      <c r="C185" s="44"/>
      <c r="D185" s="44"/>
      <c r="E185" s="44"/>
      <c r="F185" s="44"/>
      <c r="G185" s="44"/>
      <c r="H185" s="44"/>
      <c r="I185" s="44"/>
      <c r="J185" s="44"/>
      <c r="K185" s="44"/>
      <c r="L185" s="44"/>
      <c r="M185" s="44"/>
      <c r="N185" s="44"/>
      <c r="O185" s="44"/>
      <c r="P185" s="44"/>
      <c r="Q185" s="44"/>
      <c r="R185" s="44"/>
      <c r="S185" s="44"/>
      <c r="T185" s="44"/>
      <c r="U185" s="44"/>
    </row>
    <row r="186" spans="1:21" s="6" customFormat="1" ht="24.75" customHeight="1">
      <c r="A186" s="102" t="s">
        <v>444</v>
      </c>
      <c r="B186" s="44"/>
      <c r="C186" s="44"/>
      <c r="D186" s="44"/>
      <c r="E186" s="44"/>
      <c r="F186" s="25"/>
      <c r="G186" s="44"/>
      <c r="H186" s="44"/>
      <c r="I186" s="44"/>
      <c r="J186" s="44"/>
      <c r="K186" s="44"/>
      <c r="L186" s="44"/>
      <c r="M186" s="44"/>
      <c r="N186" s="44"/>
      <c r="O186" s="44"/>
      <c r="P186" s="44"/>
      <c r="Q186" s="44"/>
      <c r="R186" s="44"/>
      <c r="S186" s="44"/>
      <c r="T186" s="44"/>
      <c r="U186" s="44"/>
    </row>
    <row r="187" s="6" customFormat="1" ht="24.75" customHeight="1">
      <c r="A187" s="136"/>
    </row>
    <row r="188" spans="1:21" s="6" customFormat="1" ht="24.75" customHeight="1">
      <c r="A188" s="137" t="s">
        <v>445</v>
      </c>
      <c r="B188" s="137"/>
      <c r="C188" s="137"/>
      <c r="D188" s="137"/>
      <c r="E188" s="137"/>
      <c r="F188" s="137"/>
      <c r="G188" s="137"/>
      <c r="H188" s="137"/>
      <c r="I188" s="137"/>
      <c r="J188" s="137"/>
      <c r="K188" s="137"/>
      <c r="L188" s="137"/>
      <c r="M188" s="137"/>
      <c r="N188" s="137"/>
      <c r="O188" s="137"/>
      <c r="P188" s="137"/>
      <c r="Q188" s="137"/>
      <c r="R188" s="137"/>
      <c r="S188" s="137"/>
      <c r="T188" s="137"/>
      <c r="U188" s="137"/>
    </row>
    <row r="189" spans="1:21" s="6" customFormat="1" ht="24.75" customHeight="1">
      <c r="A189" s="138" t="s">
        <v>446</v>
      </c>
      <c r="B189" s="138"/>
      <c r="C189" s="138"/>
      <c r="D189" s="138"/>
      <c r="E189" s="138"/>
      <c r="F189" s="138"/>
      <c r="G189" s="138"/>
      <c r="H189" s="138"/>
      <c r="I189" s="138"/>
      <c r="J189" s="138"/>
      <c r="K189" s="138"/>
      <c r="L189" s="138"/>
      <c r="M189" s="138"/>
      <c r="N189" s="138"/>
      <c r="O189" s="138"/>
      <c r="P189" s="138"/>
      <c r="Q189" s="138"/>
      <c r="R189" s="138"/>
      <c r="S189" s="138"/>
      <c r="T189" s="138"/>
      <c r="U189" s="138"/>
    </row>
    <row r="190" spans="1:26" s="6" customFormat="1" ht="24.75" customHeight="1">
      <c r="A190" s="138" t="s">
        <v>447</v>
      </c>
      <c r="B190" s="138"/>
      <c r="C190" s="138"/>
      <c r="D190" s="138"/>
      <c r="E190" s="138"/>
      <c r="F190" s="138"/>
      <c r="G190" s="138"/>
      <c r="H190" s="138"/>
      <c r="I190" s="138"/>
      <c r="J190" s="138"/>
      <c r="K190" s="138"/>
      <c r="L190" s="138"/>
      <c r="M190" s="138"/>
      <c r="N190" s="138"/>
      <c r="O190" s="138"/>
      <c r="P190" s="138"/>
      <c r="Q190" s="138"/>
      <c r="R190" s="138"/>
      <c r="S190" s="138"/>
      <c r="T190" s="138"/>
      <c r="U190" s="138"/>
      <c r="Y190" s="91"/>
      <c r="Z190" s="91"/>
    </row>
    <row r="191" spans="1:26" s="6" customFormat="1" ht="24.75" customHeight="1">
      <c r="A191" s="138" t="s">
        <v>448</v>
      </c>
      <c r="B191" s="138"/>
      <c r="C191" s="138"/>
      <c r="D191" s="138"/>
      <c r="E191" s="138"/>
      <c r="F191" s="138"/>
      <c r="G191" s="138"/>
      <c r="H191" s="138"/>
      <c r="I191" s="138"/>
      <c r="J191" s="138"/>
      <c r="K191" s="138"/>
      <c r="L191" s="138"/>
      <c r="M191" s="138"/>
      <c r="N191" s="138"/>
      <c r="O191" s="138"/>
      <c r="P191" s="138"/>
      <c r="Q191" s="138"/>
      <c r="R191" s="138"/>
      <c r="S191" s="138"/>
      <c r="T191" s="138"/>
      <c r="U191" s="138"/>
      <c r="Y191" s="91"/>
      <c r="Z191" s="91"/>
    </row>
    <row r="192" spans="1:26" s="6" customFormat="1" ht="24.75" customHeight="1">
      <c r="A192" s="138" t="s">
        <v>449</v>
      </c>
      <c r="B192" s="138"/>
      <c r="C192" s="138"/>
      <c r="D192" s="138"/>
      <c r="E192" s="138"/>
      <c r="F192" s="138"/>
      <c r="G192" s="138"/>
      <c r="H192" s="138"/>
      <c r="I192" s="138"/>
      <c r="J192" s="138"/>
      <c r="K192" s="138"/>
      <c r="L192" s="138"/>
      <c r="M192" s="138"/>
      <c r="N192" s="138"/>
      <c r="O192" s="138"/>
      <c r="P192" s="138"/>
      <c r="Q192" s="138"/>
      <c r="R192" s="138"/>
      <c r="S192" s="138"/>
      <c r="T192" s="138"/>
      <c r="U192" s="138"/>
      <c r="Y192" s="91"/>
      <c r="Z192" s="91"/>
    </row>
    <row r="193" spans="1:26" s="6" customFormat="1" ht="24.75" customHeight="1">
      <c r="A193" s="138" t="s">
        <v>450</v>
      </c>
      <c r="B193" s="138"/>
      <c r="C193" s="138"/>
      <c r="D193" s="138"/>
      <c r="E193" s="138"/>
      <c r="F193" s="138"/>
      <c r="G193" s="138"/>
      <c r="H193" s="138"/>
      <c r="I193" s="138"/>
      <c r="J193" s="138"/>
      <c r="K193" s="138"/>
      <c r="L193" s="138"/>
      <c r="M193" s="138"/>
      <c r="N193" s="138"/>
      <c r="O193" s="138"/>
      <c r="P193" s="138"/>
      <c r="Q193" s="138"/>
      <c r="R193" s="138"/>
      <c r="S193" s="138"/>
      <c r="T193" s="138"/>
      <c r="U193" s="138"/>
      <c r="Y193" s="91"/>
      <c r="Z193" s="91"/>
    </row>
    <row r="194" spans="1:26" s="6" customFormat="1" ht="24.75" customHeight="1">
      <c r="A194" s="138" t="s">
        <v>451</v>
      </c>
      <c r="B194" s="138"/>
      <c r="C194" s="138"/>
      <c r="D194" s="138"/>
      <c r="E194" s="138"/>
      <c r="F194" s="138"/>
      <c r="G194" s="138"/>
      <c r="H194" s="138"/>
      <c r="I194" s="138"/>
      <c r="J194" s="138"/>
      <c r="K194" s="138"/>
      <c r="L194" s="138"/>
      <c r="M194" s="138"/>
      <c r="N194" s="138"/>
      <c r="O194" s="138"/>
      <c r="P194" s="138"/>
      <c r="Q194" s="138"/>
      <c r="R194" s="138"/>
      <c r="S194" s="138"/>
      <c r="T194" s="138"/>
      <c r="U194" s="138"/>
      <c r="Y194" s="91"/>
      <c r="Z194" s="91"/>
    </row>
  </sheetData>
  <sheetProtection/>
  <mergeCells count="28">
    <mergeCell ref="A2:U2"/>
    <mergeCell ref="D3:E3"/>
    <mergeCell ref="K3:L3"/>
    <mergeCell ref="O3:P3"/>
    <mergeCell ref="C4:E4"/>
    <mergeCell ref="F4:N4"/>
    <mergeCell ref="O4:S4"/>
    <mergeCell ref="D5:E5"/>
    <mergeCell ref="H5:K5"/>
    <mergeCell ref="O5:P5"/>
    <mergeCell ref="Q5:S5"/>
    <mergeCell ref="A188:U188"/>
    <mergeCell ref="A189:U189"/>
    <mergeCell ref="A190:U190"/>
    <mergeCell ref="A191:U191"/>
    <mergeCell ref="A192:U192"/>
    <mergeCell ref="A193:U193"/>
    <mergeCell ref="A194:U194"/>
    <mergeCell ref="A4:A6"/>
    <mergeCell ref="B4:B6"/>
    <mergeCell ref="C5:C6"/>
    <mergeCell ref="F5:F6"/>
    <mergeCell ref="G5:G6"/>
    <mergeCell ref="L5:L6"/>
    <mergeCell ref="M5:M6"/>
    <mergeCell ref="N5:N6"/>
    <mergeCell ref="T4:T6"/>
    <mergeCell ref="U4:U6"/>
  </mergeCells>
  <printOptions horizontalCentered="1"/>
  <pageMargins left="0.2" right="0.2" top="0.39" bottom="0.39" header="0.34" footer="0.51"/>
  <pageSetup firstPageNumber="23" useFirstPageNumber="1"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IV497"/>
  <sheetViews>
    <sheetView tabSelected="1" workbookViewId="0" topLeftCell="A1">
      <pane xSplit="2" ySplit="8" topLeftCell="C35" activePane="bottomRight" state="frozen"/>
      <selection pane="bottomRight" activeCell="E15" sqref="E15"/>
    </sheetView>
  </sheetViews>
  <sheetFormatPr defaultColWidth="9.00390625" defaultRowHeight="14.25"/>
  <cols>
    <col min="1" max="1" width="34.625" style="16" customWidth="1"/>
    <col min="2" max="2" width="11.50390625" style="17" customWidth="1"/>
    <col min="3" max="3" width="4.00390625" style="17" customWidth="1"/>
    <col min="4" max="4" width="12.50390625" style="17" customWidth="1"/>
    <col min="5" max="5" width="8.875" style="17" customWidth="1"/>
    <col min="6" max="10" width="4.625" style="17" customWidth="1"/>
    <col min="11" max="11" width="4.625" style="5" customWidth="1"/>
    <col min="12" max="12" width="10.375" style="17" customWidth="1"/>
    <col min="13" max="13" width="7.75390625" style="17" customWidth="1"/>
    <col min="14" max="14" width="11.375" style="17" customWidth="1"/>
    <col min="15" max="19" width="5.50390625" style="17" customWidth="1"/>
    <col min="20" max="20" width="5.75390625" style="17" customWidth="1"/>
    <col min="21" max="21" width="6.375" style="17" customWidth="1"/>
    <col min="22" max="22" width="11.50390625" style="17" customWidth="1"/>
    <col min="23" max="23" width="4.875" style="17" customWidth="1"/>
    <col min="24" max="24" width="11.50390625" style="17" customWidth="1"/>
    <col min="25" max="25" width="8.75390625" style="17" customWidth="1"/>
    <col min="26" max="28" width="3.75390625" style="17" customWidth="1"/>
    <col min="29" max="29" width="4.375" style="17" customWidth="1"/>
    <col min="30" max="30" width="10.50390625" style="1" hidden="1" customWidth="1"/>
    <col min="31" max="31" width="9.50390625" style="1" hidden="1" customWidth="1"/>
    <col min="32" max="33" width="9.00390625" style="1" hidden="1" customWidth="1"/>
    <col min="34" max="34" width="9.375" style="1" hidden="1" customWidth="1"/>
    <col min="35" max="57" width="9.00390625" style="1" hidden="1" customWidth="1"/>
    <col min="58" max="116" width="9.00390625" style="17" hidden="1" customWidth="1"/>
    <col min="117" max="117" width="14.125" style="17" bestFit="1" customWidth="1"/>
    <col min="118" max="118" width="12.625" style="17" bestFit="1" customWidth="1"/>
    <col min="119" max="120" width="9.00390625" style="17" customWidth="1"/>
    <col min="121" max="121" width="12.625" style="17" bestFit="1" customWidth="1"/>
    <col min="122" max="122" width="9.00390625" style="17" customWidth="1"/>
    <col min="123" max="123" width="9.375" style="17" bestFit="1" customWidth="1"/>
    <col min="124" max="124" width="12.625" style="17" bestFit="1" customWidth="1"/>
    <col min="125" max="128" width="9.00390625" style="17" customWidth="1"/>
    <col min="129" max="129" width="10.375" style="17" bestFit="1" customWidth="1"/>
    <col min="130" max="16384" width="9.00390625" style="17" customWidth="1"/>
  </cols>
  <sheetData>
    <row r="1" spans="1:11" s="1" customFormat="1" ht="21" customHeight="1">
      <c r="A1" s="18" t="s">
        <v>452</v>
      </c>
      <c r="K1" s="47"/>
    </row>
    <row r="2" spans="1:29" s="1" customFormat="1" ht="52.5" customHeight="1">
      <c r="A2" s="19" t="s">
        <v>453</v>
      </c>
      <c r="B2" s="20"/>
      <c r="C2" s="20"/>
      <c r="D2" s="20"/>
      <c r="E2" s="20"/>
      <c r="F2" s="20"/>
      <c r="G2" s="20"/>
      <c r="H2" s="20"/>
      <c r="I2" s="20"/>
      <c r="J2" s="20"/>
      <c r="K2" s="48"/>
      <c r="L2" s="20"/>
      <c r="M2" s="20"/>
      <c r="N2" s="20"/>
      <c r="O2" s="20"/>
      <c r="P2" s="20"/>
      <c r="Q2" s="20"/>
      <c r="R2" s="20"/>
      <c r="S2" s="20"/>
      <c r="T2" s="20"/>
      <c r="U2" s="20"/>
      <c r="V2" s="20"/>
      <c r="W2" s="20"/>
      <c r="X2" s="20"/>
      <c r="Y2" s="20"/>
      <c r="Z2" s="20"/>
      <c r="AA2" s="20"/>
      <c r="AB2" s="20"/>
      <c r="AC2" s="20"/>
    </row>
    <row r="3" spans="1:11" s="2" customFormat="1" ht="20.25" customHeight="1">
      <c r="A3" s="2" t="s">
        <v>127</v>
      </c>
      <c r="B3" s="21"/>
      <c r="C3" s="21"/>
      <c r="D3" s="21"/>
      <c r="K3" s="49"/>
    </row>
    <row r="4" spans="1:57" s="3" customFormat="1" ht="18" customHeight="1">
      <c r="A4" s="22" t="s">
        <v>454</v>
      </c>
      <c r="B4" s="22" t="s">
        <v>130</v>
      </c>
      <c r="C4" s="22"/>
      <c r="D4" s="22"/>
      <c r="E4" s="22"/>
      <c r="F4" s="22"/>
      <c r="G4" s="22"/>
      <c r="H4" s="22"/>
      <c r="I4" s="22"/>
      <c r="J4" s="22"/>
      <c r="K4" s="30" t="s">
        <v>455</v>
      </c>
      <c r="L4" s="22"/>
      <c r="M4" s="22"/>
      <c r="N4" s="22"/>
      <c r="O4" s="22"/>
      <c r="P4" s="22"/>
      <c r="Q4" s="22"/>
      <c r="R4" s="22"/>
      <c r="S4" s="22"/>
      <c r="T4" s="22"/>
      <c r="U4" s="22"/>
      <c r="V4" s="22"/>
      <c r="W4" s="22"/>
      <c r="X4" s="22"/>
      <c r="Y4" s="22"/>
      <c r="Z4" s="22"/>
      <c r="AA4" s="22"/>
      <c r="AB4" s="22"/>
      <c r="AC4" s="22"/>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row>
    <row r="5" spans="1:57" s="4" customFormat="1" ht="18" customHeight="1">
      <c r="A5" s="22"/>
      <c r="B5" s="22" t="s">
        <v>54</v>
      </c>
      <c r="C5" s="23" t="s">
        <v>135</v>
      </c>
      <c r="D5" s="22" t="s">
        <v>136</v>
      </c>
      <c r="E5" s="22"/>
      <c r="F5" s="22"/>
      <c r="G5" s="22"/>
      <c r="H5" s="22" t="s">
        <v>137</v>
      </c>
      <c r="I5" s="22" t="s">
        <v>138</v>
      </c>
      <c r="J5" s="22" t="s">
        <v>139</v>
      </c>
      <c r="K5" s="30" t="s">
        <v>21</v>
      </c>
      <c r="L5" s="22"/>
      <c r="M5" s="22"/>
      <c r="N5" s="22"/>
      <c r="O5" s="22"/>
      <c r="P5" s="22"/>
      <c r="Q5" s="22"/>
      <c r="R5" s="22"/>
      <c r="S5" s="22"/>
      <c r="T5" s="22" t="s">
        <v>456</v>
      </c>
      <c r="U5" s="22"/>
      <c r="V5" s="22"/>
      <c r="W5" s="22"/>
      <c r="X5" s="22"/>
      <c r="Y5" s="22"/>
      <c r="Z5" s="22"/>
      <c r="AA5" s="22"/>
      <c r="AB5" s="22"/>
      <c r="AC5" s="22"/>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row>
    <row r="6" spans="1:57" s="4" customFormat="1" ht="18" customHeight="1">
      <c r="A6" s="22"/>
      <c r="B6" s="22"/>
      <c r="C6" s="24"/>
      <c r="D6" s="22"/>
      <c r="E6" s="22"/>
      <c r="F6" s="22"/>
      <c r="G6" s="22"/>
      <c r="H6" s="22"/>
      <c r="I6" s="22"/>
      <c r="J6" s="22"/>
      <c r="K6" s="30" t="s">
        <v>146</v>
      </c>
      <c r="L6" s="22" t="s">
        <v>457</v>
      </c>
      <c r="M6" s="22"/>
      <c r="N6" s="22"/>
      <c r="O6" s="22"/>
      <c r="P6" s="22"/>
      <c r="Q6" s="22"/>
      <c r="R6" s="22"/>
      <c r="S6" s="22"/>
      <c r="T6" s="22" t="s">
        <v>148</v>
      </c>
      <c r="U6" s="22" t="s">
        <v>149</v>
      </c>
      <c r="V6" s="22" t="s">
        <v>457</v>
      </c>
      <c r="W6" s="22"/>
      <c r="X6" s="22"/>
      <c r="Y6" s="22"/>
      <c r="Z6" s="22"/>
      <c r="AA6" s="22"/>
      <c r="AB6" s="22"/>
      <c r="AC6" s="22"/>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row>
    <row r="7" spans="1:57" s="4" customFormat="1" ht="18" customHeight="1">
      <c r="A7" s="22"/>
      <c r="B7" s="22"/>
      <c r="C7" s="24"/>
      <c r="D7" s="25" t="s">
        <v>142</v>
      </c>
      <c r="E7" s="25" t="s">
        <v>143</v>
      </c>
      <c r="F7" s="26" t="s">
        <v>144</v>
      </c>
      <c r="G7" s="25" t="s">
        <v>145</v>
      </c>
      <c r="H7" s="22"/>
      <c r="I7" s="22"/>
      <c r="J7" s="22"/>
      <c r="K7" s="30"/>
      <c r="L7" s="23" t="s">
        <v>458</v>
      </c>
      <c r="M7" s="23" t="s">
        <v>135</v>
      </c>
      <c r="N7" s="50" t="s">
        <v>136</v>
      </c>
      <c r="O7" s="51"/>
      <c r="P7" s="51"/>
      <c r="Q7" s="54"/>
      <c r="R7" s="23" t="s">
        <v>137</v>
      </c>
      <c r="S7" s="23" t="s">
        <v>138</v>
      </c>
      <c r="T7" s="22"/>
      <c r="U7" s="22"/>
      <c r="V7" s="23" t="s">
        <v>458</v>
      </c>
      <c r="W7" s="23" t="s">
        <v>135</v>
      </c>
      <c r="X7" s="55" t="s">
        <v>136</v>
      </c>
      <c r="Y7" s="60"/>
      <c r="Z7" s="60"/>
      <c r="AA7" s="61"/>
      <c r="AB7" s="23" t="s">
        <v>137</v>
      </c>
      <c r="AC7" s="23" t="s">
        <v>138</v>
      </c>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row>
    <row r="8" spans="1:57" s="4" customFormat="1" ht="31.5" customHeight="1">
      <c r="A8" s="22"/>
      <c r="B8" s="22"/>
      <c r="C8" s="27"/>
      <c r="D8" s="25"/>
      <c r="E8" s="25"/>
      <c r="F8" s="26"/>
      <c r="G8" s="28"/>
      <c r="H8" s="22"/>
      <c r="I8" s="22"/>
      <c r="J8" s="22"/>
      <c r="K8" s="30"/>
      <c r="L8" s="27"/>
      <c r="M8" s="27"/>
      <c r="N8" s="25" t="s">
        <v>142</v>
      </c>
      <c r="O8" s="25" t="s">
        <v>143</v>
      </c>
      <c r="P8" s="25" t="s">
        <v>144</v>
      </c>
      <c r="Q8" s="28" t="s">
        <v>145</v>
      </c>
      <c r="R8" s="27"/>
      <c r="S8" s="27"/>
      <c r="T8" s="22"/>
      <c r="U8" s="22"/>
      <c r="V8" s="27"/>
      <c r="W8" s="27"/>
      <c r="X8" s="25" t="s">
        <v>142</v>
      </c>
      <c r="Y8" s="25" t="s">
        <v>143</v>
      </c>
      <c r="Z8" s="25" t="s">
        <v>144</v>
      </c>
      <c r="AA8" s="28" t="s">
        <v>145</v>
      </c>
      <c r="AB8" s="27"/>
      <c r="AC8" s="27"/>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row>
    <row r="9" spans="1:57" s="5" customFormat="1" ht="18" customHeight="1">
      <c r="A9" s="29" t="s">
        <v>54</v>
      </c>
      <c r="B9" s="30">
        <f aca="true" t="shared" si="0" ref="B9:B73">SUM(C9:J9)</f>
        <v>19553.3199995</v>
      </c>
      <c r="C9" s="30"/>
      <c r="D9" s="30">
        <f aca="true" t="shared" si="1" ref="D9:L9">SUM(D10,D266,D325)</f>
        <v>13370.3109995</v>
      </c>
      <c r="E9" s="30">
        <f t="shared" si="1"/>
        <v>5857.779</v>
      </c>
      <c r="F9" s="30">
        <f t="shared" si="1"/>
        <v>325.22999999999996</v>
      </c>
      <c r="G9" s="30">
        <f t="shared" si="1"/>
        <v>0</v>
      </c>
      <c r="H9" s="30">
        <f t="shared" si="1"/>
        <v>0</v>
      </c>
      <c r="I9" s="30">
        <f t="shared" si="1"/>
        <v>0</v>
      </c>
      <c r="J9" s="30">
        <f t="shared" si="1"/>
        <v>0</v>
      </c>
      <c r="K9" s="30">
        <f t="shared" si="1"/>
        <v>157</v>
      </c>
      <c r="L9" s="30">
        <f t="shared" si="1"/>
        <v>15024.942363999999</v>
      </c>
      <c r="M9" s="30">
        <f aca="true" t="shared" si="2" ref="L9:N9">SUM(M10,M266,M325,M244,M248)</f>
        <v>0</v>
      </c>
      <c r="N9" s="30">
        <f aca="true" t="shared" si="3" ref="N9:P9">SUM(N10,N266,N325)</f>
        <v>10351.270514</v>
      </c>
      <c r="O9" s="30">
        <f t="shared" si="3"/>
        <v>4348.44185</v>
      </c>
      <c r="P9" s="30">
        <f t="shared" si="3"/>
        <v>325.22999999999996</v>
      </c>
      <c r="Q9" s="30">
        <f aca="true" t="shared" si="4" ref="O9:AC9">SUM(Q10,Q266,Q325)</f>
        <v>0</v>
      </c>
      <c r="R9" s="30">
        <f t="shared" si="4"/>
        <v>0</v>
      </c>
      <c r="S9" s="30">
        <f t="shared" si="4"/>
        <v>0</v>
      </c>
      <c r="T9" s="30">
        <f t="shared" si="4"/>
        <v>7783</v>
      </c>
      <c r="U9" s="30">
        <f t="shared" si="4"/>
        <v>29128</v>
      </c>
      <c r="V9" s="30">
        <f t="shared" si="4"/>
        <v>4528.377635499999</v>
      </c>
      <c r="W9" s="30">
        <f t="shared" si="4"/>
        <v>0</v>
      </c>
      <c r="X9" s="30">
        <f t="shared" si="4"/>
        <v>3019.0404854999997</v>
      </c>
      <c r="Y9" s="30">
        <f t="shared" si="4"/>
        <v>1509.33715</v>
      </c>
      <c r="Z9" s="30">
        <f t="shared" si="4"/>
        <v>0</v>
      </c>
      <c r="AA9" s="30">
        <f t="shared" si="4"/>
        <v>0</v>
      </c>
      <c r="AB9" s="30">
        <f t="shared" si="4"/>
        <v>0</v>
      </c>
      <c r="AC9" s="30">
        <f t="shared" si="4"/>
        <v>0</v>
      </c>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row>
    <row r="10" spans="1:57" s="5" customFormat="1" ht="18" customHeight="1">
      <c r="A10" s="31" t="s">
        <v>459</v>
      </c>
      <c r="B10" s="31">
        <f>SUM(D10:J10)</f>
        <v>13323.7879655</v>
      </c>
      <c r="C10" s="31"/>
      <c r="D10" s="31">
        <f aca="true" t="shared" si="5" ref="D10:J10">SUM(D11:D33,D34,D37,D54,D76,D115,D154,D215,D244,D248)</f>
        <v>8335.9289655</v>
      </c>
      <c r="E10" s="31">
        <f t="shared" si="5"/>
        <v>4662.629</v>
      </c>
      <c r="F10" s="31">
        <f t="shared" si="5"/>
        <v>325.22999999999996</v>
      </c>
      <c r="G10" s="31">
        <f t="shared" si="5"/>
        <v>0</v>
      </c>
      <c r="H10" s="31">
        <f t="shared" si="5"/>
        <v>0</v>
      </c>
      <c r="I10" s="31">
        <f t="shared" si="5"/>
        <v>0</v>
      </c>
      <c r="J10" s="31">
        <f t="shared" si="5"/>
        <v>0</v>
      </c>
      <c r="K10" s="31">
        <f>SUM(K11:K33,K34,K37,K54,K76,K115,K154,K215)</f>
        <v>146</v>
      </c>
      <c r="L10" s="31">
        <f aca="true" t="shared" si="6" ref="L10:L33">SUM(M10:S10)</f>
        <v>10943.38885</v>
      </c>
      <c r="M10" s="31">
        <f>SUM(M11:M33,M34,M37,M54,M76,M115,M154,M215)</f>
        <v>0</v>
      </c>
      <c r="N10" s="31">
        <f>SUM(N11:N33,N34,N37,N54,N76,N115,N154,N215,N244,N248)</f>
        <v>6269.717</v>
      </c>
      <c r="O10" s="31">
        <f aca="true" t="shared" si="7" ref="N10:S10">SUM(O11:O33,O34,O37,O54,O76,O115,O154,O215,O244,O248)</f>
        <v>4348.44185</v>
      </c>
      <c r="P10" s="31">
        <f t="shared" si="7"/>
        <v>325.22999999999996</v>
      </c>
      <c r="Q10" s="31">
        <f t="shared" si="7"/>
        <v>0</v>
      </c>
      <c r="R10" s="31">
        <f t="shared" si="7"/>
        <v>0</v>
      </c>
      <c r="S10" s="31">
        <f t="shared" si="7"/>
        <v>0</v>
      </c>
      <c r="T10" s="31">
        <v>0</v>
      </c>
      <c r="U10" s="31">
        <v>0</v>
      </c>
      <c r="V10" s="31">
        <f>SUM(W10:AC10)</f>
        <v>2380.3991154999994</v>
      </c>
      <c r="W10" s="31">
        <f aca="true" t="shared" si="8" ref="W10:AC10">SUM(W11:W33,W34,W37,W54,W76,W115,W154,W215,W244,W248)</f>
        <v>0</v>
      </c>
      <c r="X10" s="31">
        <f t="shared" si="8"/>
        <v>2066.2119654999997</v>
      </c>
      <c r="Y10" s="31">
        <f t="shared" si="8"/>
        <v>314.18715</v>
      </c>
      <c r="Z10" s="31">
        <f t="shared" si="8"/>
        <v>0</v>
      </c>
      <c r="AA10" s="31">
        <f t="shared" si="8"/>
        <v>0</v>
      </c>
      <c r="AB10" s="31">
        <f t="shared" si="8"/>
        <v>0</v>
      </c>
      <c r="AC10" s="31">
        <f t="shared" si="8"/>
        <v>0</v>
      </c>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row>
    <row r="11" spans="1:29" s="6" customFormat="1" ht="24.75" customHeight="1">
      <c r="A11" s="32" t="s">
        <v>166</v>
      </c>
      <c r="B11" s="29">
        <f t="shared" si="0"/>
        <v>500</v>
      </c>
      <c r="C11" s="33"/>
      <c r="D11" s="34">
        <v>500</v>
      </c>
      <c r="E11" s="33"/>
      <c r="F11" s="22"/>
      <c r="G11" s="33"/>
      <c r="H11" s="35"/>
      <c r="I11" s="33"/>
      <c r="J11" s="33"/>
      <c r="K11" s="33">
        <v>22</v>
      </c>
      <c r="L11" s="29">
        <f t="shared" si="6"/>
        <v>500</v>
      </c>
      <c r="M11" s="33"/>
      <c r="N11" s="34">
        <v>500</v>
      </c>
      <c r="O11" s="44"/>
      <c r="P11" s="46"/>
      <c r="Q11" s="44"/>
      <c r="R11" s="44"/>
      <c r="S11" s="44"/>
      <c r="T11" s="44"/>
      <c r="U11" s="44"/>
      <c r="V11" s="29"/>
      <c r="W11" s="56"/>
      <c r="X11" s="56"/>
      <c r="Y11" s="56"/>
      <c r="Z11" s="56"/>
      <c r="AA11" s="56"/>
      <c r="AB11" s="56"/>
      <c r="AC11" s="56"/>
    </row>
    <row r="12" spans="1:29" s="6" customFormat="1" ht="24.75" customHeight="1">
      <c r="A12" s="32" t="s">
        <v>167</v>
      </c>
      <c r="B12" s="29">
        <f t="shared" si="0"/>
        <v>700</v>
      </c>
      <c r="C12" s="29"/>
      <c r="D12" s="29">
        <v>700</v>
      </c>
      <c r="E12" s="29"/>
      <c r="F12" s="29"/>
      <c r="G12" s="29"/>
      <c r="H12" s="29"/>
      <c r="I12" s="29"/>
      <c r="J12" s="29"/>
      <c r="K12" s="29">
        <v>22</v>
      </c>
      <c r="L12" s="29">
        <f t="shared" si="6"/>
        <v>700</v>
      </c>
      <c r="M12" s="29"/>
      <c r="N12" s="29">
        <v>700</v>
      </c>
      <c r="O12" s="29"/>
      <c r="P12" s="46"/>
      <c r="Q12" s="44"/>
      <c r="R12" s="44"/>
      <c r="S12" s="44"/>
      <c r="T12" s="44"/>
      <c r="U12" s="44"/>
      <c r="V12" s="29"/>
      <c r="W12" s="56"/>
      <c r="X12" s="56"/>
      <c r="Y12" s="56"/>
      <c r="Z12" s="56"/>
      <c r="AA12" s="56"/>
      <c r="AB12" s="56"/>
      <c r="AC12" s="56"/>
    </row>
    <row r="13" spans="1:29" s="6" customFormat="1" ht="19.5" customHeight="1">
      <c r="A13" s="32" t="s">
        <v>152</v>
      </c>
      <c r="B13" s="29">
        <f t="shared" si="0"/>
        <v>247.5</v>
      </c>
      <c r="C13" s="29"/>
      <c r="D13" s="29">
        <v>18.5</v>
      </c>
      <c r="E13" s="29">
        <v>229</v>
      </c>
      <c r="F13" s="29"/>
      <c r="G13" s="29"/>
      <c r="H13" s="29"/>
      <c r="I13" s="29"/>
      <c r="J13" s="29"/>
      <c r="K13" s="29">
        <v>1</v>
      </c>
      <c r="L13" s="29">
        <f t="shared" si="6"/>
        <v>247.5</v>
      </c>
      <c r="M13" s="29"/>
      <c r="N13" s="29">
        <v>18.5</v>
      </c>
      <c r="O13" s="29">
        <v>229</v>
      </c>
      <c r="P13" s="45"/>
      <c r="Q13" s="44"/>
      <c r="R13" s="44"/>
      <c r="S13" s="44"/>
      <c r="T13" s="44"/>
      <c r="U13" s="44"/>
      <c r="V13" s="29"/>
      <c r="W13" s="56"/>
      <c r="X13" s="57"/>
      <c r="Y13" s="56"/>
      <c r="Z13" s="56"/>
      <c r="AA13" s="56"/>
      <c r="AB13" s="56"/>
      <c r="AC13" s="56"/>
    </row>
    <row r="14" spans="1:29" s="6" customFormat="1" ht="30" customHeight="1">
      <c r="A14" s="32" t="s">
        <v>157</v>
      </c>
      <c r="B14" s="29">
        <f t="shared" si="0"/>
        <v>15.298853</v>
      </c>
      <c r="C14" s="29"/>
      <c r="D14" s="36">
        <v>15.298853</v>
      </c>
      <c r="E14" s="29"/>
      <c r="F14" s="29"/>
      <c r="G14" s="29"/>
      <c r="H14" s="29"/>
      <c r="I14" s="29"/>
      <c r="J14" s="29"/>
      <c r="K14" s="29"/>
      <c r="L14" s="29">
        <f t="shared" si="6"/>
        <v>15.298853</v>
      </c>
      <c r="M14" s="29"/>
      <c r="N14" s="36">
        <v>15.298853</v>
      </c>
      <c r="O14" s="29"/>
      <c r="P14" s="45"/>
      <c r="Q14" s="44"/>
      <c r="R14" s="44"/>
      <c r="S14" s="44"/>
      <c r="T14" s="44"/>
      <c r="U14" s="44"/>
      <c r="V14" s="29"/>
      <c r="W14" s="56"/>
      <c r="X14" s="57"/>
      <c r="Y14" s="56"/>
      <c r="Z14" s="56"/>
      <c r="AA14" s="56"/>
      <c r="AB14" s="56"/>
      <c r="AC14" s="56"/>
    </row>
    <row r="15" spans="1:29" s="6" customFormat="1" ht="30" customHeight="1">
      <c r="A15" s="32" t="s">
        <v>159</v>
      </c>
      <c r="B15" s="29">
        <f t="shared" si="0"/>
        <v>107.211065</v>
      </c>
      <c r="C15" s="29"/>
      <c r="D15" s="36">
        <v>107.211065</v>
      </c>
      <c r="E15" s="29"/>
      <c r="F15" s="29"/>
      <c r="G15" s="29"/>
      <c r="H15" s="29"/>
      <c r="I15" s="29"/>
      <c r="J15" s="29"/>
      <c r="K15" s="29"/>
      <c r="L15" s="29">
        <f t="shared" si="6"/>
        <v>107.211065</v>
      </c>
      <c r="M15" s="29"/>
      <c r="N15" s="36">
        <v>107.211065</v>
      </c>
      <c r="O15" s="29"/>
      <c r="P15" s="45"/>
      <c r="Q15" s="44"/>
      <c r="R15" s="44"/>
      <c r="S15" s="44"/>
      <c r="T15" s="44"/>
      <c r="U15" s="44"/>
      <c r="V15" s="29"/>
      <c r="W15" s="56"/>
      <c r="X15" s="57"/>
      <c r="Y15" s="56"/>
      <c r="Z15" s="56"/>
      <c r="AA15" s="56"/>
      <c r="AB15" s="56"/>
      <c r="AC15" s="56"/>
    </row>
    <row r="16" spans="1:29" s="6" customFormat="1" ht="19.5" customHeight="1">
      <c r="A16" s="32" t="s">
        <v>160</v>
      </c>
      <c r="B16" s="29">
        <f t="shared" si="0"/>
        <v>46</v>
      </c>
      <c r="C16" s="29"/>
      <c r="D16" s="29">
        <v>46</v>
      </c>
      <c r="E16" s="29"/>
      <c r="F16" s="29"/>
      <c r="G16" s="29"/>
      <c r="H16" s="29"/>
      <c r="I16" s="29"/>
      <c r="J16" s="29"/>
      <c r="K16" s="29">
        <v>1</v>
      </c>
      <c r="L16" s="29">
        <f t="shared" si="6"/>
        <v>46</v>
      </c>
      <c r="M16" s="29"/>
      <c r="N16" s="29">
        <v>46</v>
      </c>
      <c r="O16" s="29"/>
      <c r="P16" s="45"/>
      <c r="Q16" s="44"/>
      <c r="R16" s="44"/>
      <c r="S16" s="44"/>
      <c r="T16" s="44"/>
      <c r="U16" s="44"/>
      <c r="V16" s="29"/>
      <c r="W16" s="56"/>
      <c r="X16" s="57"/>
      <c r="Y16" s="56"/>
      <c r="Z16" s="56"/>
      <c r="AA16" s="56"/>
      <c r="AB16" s="56"/>
      <c r="AC16" s="56"/>
    </row>
    <row r="17" spans="1:29" s="6" customFormat="1" ht="19.5" customHeight="1">
      <c r="A17" s="32" t="s">
        <v>162</v>
      </c>
      <c r="B17" s="29">
        <f t="shared" si="0"/>
        <v>107.6</v>
      </c>
      <c r="C17" s="29"/>
      <c r="D17" s="29">
        <v>107.6</v>
      </c>
      <c r="E17" s="29"/>
      <c r="F17" s="29"/>
      <c r="G17" s="29"/>
      <c r="H17" s="29"/>
      <c r="I17" s="29"/>
      <c r="J17" s="29"/>
      <c r="K17" s="29">
        <v>1</v>
      </c>
      <c r="L17" s="29">
        <f t="shared" si="6"/>
        <v>107.6</v>
      </c>
      <c r="M17" s="29"/>
      <c r="N17" s="29">
        <v>107.6</v>
      </c>
      <c r="O17" s="29"/>
      <c r="P17" s="45"/>
      <c r="Q17" s="44"/>
      <c r="R17" s="44"/>
      <c r="S17" s="44"/>
      <c r="T17" s="44"/>
      <c r="U17" s="44"/>
      <c r="V17" s="29"/>
      <c r="W17" s="56"/>
      <c r="X17" s="57"/>
      <c r="Y17" s="56"/>
      <c r="Z17" s="56"/>
      <c r="AA17" s="56"/>
      <c r="AB17" s="56"/>
      <c r="AC17" s="56"/>
    </row>
    <row r="18" spans="1:29" s="6" customFormat="1" ht="25.5" customHeight="1">
      <c r="A18" s="32" t="s">
        <v>460</v>
      </c>
      <c r="B18" s="29">
        <f t="shared" si="0"/>
        <v>52.2</v>
      </c>
      <c r="C18" s="29"/>
      <c r="D18" s="29">
        <f>52.2-39.7</f>
        <v>12.5</v>
      </c>
      <c r="E18" s="29"/>
      <c r="F18" s="29">
        <v>39.7</v>
      </c>
      <c r="G18" s="29"/>
      <c r="H18" s="29"/>
      <c r="I18" s="29"/>
      <c r="J18" s="29"/>
      <c r="K18" s="29">
        <v>1</v>
      </c>
      <c r="L18" s="29">
        <f t="shared" si="6"/>
        <v>52.2</v>
      </c>
      <c r="M18" s="29"/>
      <c r="N18" s="29">
        <f>52.2-39.7</f>
        <v>12.5</v>
      </c>
      <c r="O18" s="29"/>
      <c r="P18" s="45">
        <v>39.7</v>
      </c>
      <c r="Q18" s="44"/>
      <c r="R18" s="44"/>
      <c r="S18" s="44"/>
      <c r="T18" s="44"/>
      <c r="U18" s="44"/>
      <c r="V18" s="29"/>
      <c r="W18" s="56"/>
      <c r="X18" s="57"/>
      <c r="Y18" s="56"/>
      <c r="Z18" s="56"/>
      <c r="AA18" s="56"/>
      <c r="AB18" s="56"/>
      <c r="AC18" s="56"/>
    </row>
    <row r="19" spans="1:29" s="6" customFormat="1" ht="25.5" customHeight="1">
      <c r="A19" s="32" t="s">
        <v>461</v>
      </c>
      <c r="B19" s="29">
        <f t="shared" si="0"/>
        <v>42.0851</v>
      </c>
      <c r="C19" s="29"/>
      <c r="D19" s="29">
        <v>42.0851</v>
      </c>
      <c r="E19" s="29"/>
      <c r="F19" s="29"/>
      <c r="G19" s="29"/>
      <c r="H19" s="29"/>
      <c r="I19" s="29"/>
      <c r="J19" s="29"/>
      <c r="K19" s="29">
        <v>1</v>
      </c>
      <c r="L19" s="29">
        <f t="shared" si="6"/>
        <v>42.0851</v>
      </c>
      <c r="M19" s="29"/>
      <c r="N19" s="29">
        <v>42.0851</v>
      </c>
      <c r="O19" s="29"/>
      <c r="P19" s="45"/>
      <c r="Q19" s="44"/>
      <c r="R19" s="44"/>
      <c r="S19" s="44"/>
      <c r="T19" s="44"/>
      <c r="U19" s="44"/>
      <c r="V19" s="29"/>
      <c r="W19" s="56"/>
      <c r="X19" s="57"/>
      <c r="Y19" s="56"/>
      <c r="Z19" s="56"/>
      <c r="AA19" s="56"/>
      <c r="AB19" s="56"/>
      <c r="AC19" s="56"/>
    </row>
    <row r="20" spans="1:29" s="6" customFormat="1" ht="25.5" customHeight="1">
      <c r="A20" s="32" t="s">
        <v>176</v>
      </c>
      <c r="B20" s="29">
        <f t="shared" si="0"/>
        <v>75.4</v>
      </c>
      <c r="C20" s="29"/>
      <c r="D20" s="29">
        <v>75.4</v>
      </c>
      <c r="E20" s="29"/>
      <c r="F20" s="29"/>
      <c r="G20" s="29"/>
      <c r="H20" s="29"/>
      <c r="I20" s="29"/>
      <c r="J20" s="29"/>
      <c r="K20" s="29">
        <v>1</v>
      </c>
      <c r="L20" s="29">
        <f t="shared" si="6"/>
        <v>75.4</v>
      </c>
      <c r="M20" s="29"/>
      <c r="N20" s="29">
        <v>75.4</v>
      </c>
      <c r="O20" s="29"/>
      <c r="P20" s="45"/>
      <c r="Q20" s="44"/>
      <c r="R20" s="44"/>
      <c r="S20" s="44"/>
      <c r="T20" s="44"/>
      <c r="U20" s="44"/>
      <c r="V20" s="29"/>
      <c r="W20" s="56"/>
      <c r="X20" s="57"/>
      <c r="Y20" s="56"/>
      <c r="Z20" s="56"/>
      <c r="AA20" s="56"/>
      <c r="AB20" s="56"/>
      <c r="AC20" s="56"/>
    </row>
    <row r="21" spans="1:29" s="6" customFormat="1" ht="25.5" customHeight="1">
      <c r="A21" s="32" t="s">
        <v>178</v>
      </c>
      <c r="B21" s="29">
        <f t="shared" si="0"/>
        <v>221.124882</v>
      </c>
      <c r="C21" s="29"/>
      <c r="D21" s="35">
        <v>221.124882</v>
      </c>
      <c r="E21" s="29"/>
      <c r="F21" s="29"/>
      <c r="G21" s="29"/>
      <c r="H21" s="29"/>
      <c r="I21" s="29"/>
      <c r="J21" s="29"/>
      <c r="K21" s="29">
        <v>1</v>
      </c>
      <c r="L21" s="29">
        <f t="shared" si="6"/>
        <v>221.124882</v>
      </c>
      <c r="M21" s="29"/>
      <c r="N21" s="35">
        <v>221.124882</v>
      </c>
      <c r="O21" s="29"/>
      <c r="P21" s="45"/>
      <c r="Q21" s="44"/>
      <c r="R21" s="44"/>
      <c r="S21" s="44"/>
      <c r="T21" s="44"/>
      <c r="U21" s="44"/>
      <c r="V21" s="29"/>
      <c r="W21" s="56"/>
      <c r="X21" s="57"/>
      <c r="Y21" s="56"/>
      <c r="Z21" s="56"/>
      <c r="AA21" s="56"/>
      <c r="AB21" s="56"/>
      <c r="AC21" s="56"/>
    </row>
    <row r="22" spans="1:29" s="6" customFormat="1" ht="25.5" customHeight="1">
      <c r="A22" s="32" t="s">
        <v>179</v>
      </c>
      <c r="B22" s="29">
        <f t="shared" si="0"/>
        <v>157</v>
      </c>
      <c r="C22" s="29"/>
      <c r="D22" s="35">
        <v>157</v>
      </c>
      <c r="E22" s="29"/>
      <c r="F22" s="29"/>
      <c r="G22" s="29"/>
      <c r="H22" s="29"/>
      <c r="I22" s="29"/>
      <c r="J22" s="29"/>
      <c r="K22" s="29">
        <v>1</v>
      </c>
      <c r="L22" s="29">
        <f t="shared" si="6"/>
        <v>157</v>
      </c>
      <c r="M22" s="29"/>
      <c r="N22" s="35">
        <v>157</v>
      </c>
      <c r="O22" s="29"/>
      <c r="P22" s="45"/>
      <c r="Q22" s="44"/>
      <c r="R22" s="44"/>
      <c r="S22" s="44"/>
      <c r="T22" s="44"/>
      <c r="U22" s="44"/>
      <c r="V22" s="29"/>
      <c r="W22" s="56"/>
      <c r="X22" s="57"/>
      <c r="Y22" s="56"/>
      <c r="Z22" s="56"/>
      <c r="AA22" s="56"/>
      <c r="AB22" s="56"/>
      <c r="AC22" s="56"/>
    </row>
    <row r="23" spans="1:29" s="6" customFormat="1" ht="25.5" customHeight="1">
      <c r="A23" s="32" t="s">
        <v>252</v>
      </c>
      <c r="B23" s="29">
        <f t="shared" si="0"/>
        <v>1073</v>
      </c>
      <c r="C23" s="29"/>
      <c r="D23" s="29">
        <v>1073</v>
      </c>
      <c r="E23" s="29"/>
      <c r="F23" s="29"/>
      <c r="G23" s="29"/>
      <c r="H23" s="29"/>
      <c r="I23" s="29"/>
      <c r="J23" s="29"/>
      <c r="K23" s="29">
        <v>9</v>
      </c>
      <c r="L23" s="29">
        <f t="shared" si="6"/>
        <v>1073</v>
      </c>
      <c r="M23" s="29"/>
      <c r="N23" s="29">
        <v>1073</v>
      </c>
      <c r="O23" s="29"/>
      <c r="P23" s="45"/>
      <c r="Q23" s="44"/>
      <c r="R23" s="44"/>
      <c r="S23" s="44"/>
      <c r="T23" s="44"/>
      <c r="U23" s="44"/>
      <c r="V23" s="29"/>
      <c r="W23" s="56"/>
      <c r="X23" s="57"/>
      <c r="Y23" s="56"/>
      <c r="Z23" s="56"/>
      <c r="AA23" s="56"/>
      <c r="AB23" s="56"/>
      <c r="AC23" s="56"/>
    </row>
    <row r="24" spans="1:29" s="6" customFormat="1" ht="25.5" customHeight="1">
      <c r="A24" s="32" t="s">
        <v>182</v>
      </c>
      <c r="B24" s="29">
        <f t="shared" si="0"/>
        <v>55</v>
      </c>
      <c r="C24" s="29"/>
      <c r="D24" s="29">
        <v>55</v>
      </c>
      <c r="E24" s="29"/>
      <c r="F24" s="29"/>
      <c r="G24" s="29"/>
      <c r="H24" s="29"/>
      <c r="I24" s="29"/>
      <c r="J24" s="29"/>
      <c r="K24" s="29">
        <v>1</v>
      </c>
      <c r="L24" s="29">
        <f t="shared" si="6"/>
        <v>55</v>
      </c>
      <c r="M24" s="29"/>
      <c r="N24" s="29">
        <v>55</v>
      </c>
      <c r="O24" s="29"/>
      <c r="P24" s="45"/>
      <c r="Q24" s="44"/>
      <c r="R24" s="44"/>
      <c r="S24" s="44"/>
      <c r="T24" s="44"/>
      <c r="U24" s="44"/>
      <c r="V24" s="29"/>
      <c r="W24" s="56"/>
      <c r="X24" s="57"/>
      <c r="Y24" s="56"/>
      <c r="Z24" s="56"/>
      <c r="AA24" s="56"/>
      <c r="AB24" s="56"/>
      <c r="AC24" s="56"/>
    </row>
    <row r="25" spans="1:29" s="6" customFormat="1" ht="25.5" customHeight="1">
      <c r="A25" s="32" t="s">
        <v>185</v>
      </c>
      <c r="B25" s="29">
        <f t="shared" si="0"/>
        <v>22.48</v>
      </c>
      <c r="C25" s="29"/>
      <c r="D25" s="29">
        <v>22.48</v>
      </c>
      <c r="E25" s="29"/>
      <c r="F25" s="29"/>
      <c r="G25" s="29"/>
      <c r="H25" s="29"/>
      <c r="I25" s="29"/>
      <c r="J25" s="29"/>
      <c r="K25" s="29">
        <v>1</v>
      </c>
      <c r="L25" s="29">
        <f t="shared" si="6"/>
        <v>22.48</v>
      </c>
      <c r="M25" s="29"/>
      <c r="N25" s="29">
        <v>22.48</v>
      </c>
      <c r="O25" s="29"/>
      <c r="P25" s="45"/>
      <c r="Q25" s="44"/>
      <c r="R25" s="44"/>
      <c r="S25" s="44"/>
      <c r="T25" s="44"/>
      <c r="U25" s="44"/>
      <c r="V25" s="29"/>
      <c r="W25" s="56"/>
      <c r="X25" s="57"/>
      <c r="Y25" s="56"/>
      <c r="Z25" s="56"/>
      <c r="AA25" s="56"/>
      <c r="AB25" s="56"/>
      <c r="AC25" s="56"/>
    </row>
    <row r="26" spans="1:29" s="6" customFormat="1" ht="25.5" customHeight="1">
      <c r="A26" s="32" t="s">
        <v>462</v>
      </c>
      <c r="B26" s="29">
        <f t="shared" si="0"/>
        <v>75</v>
      </c>
      <c r="C26" s="29"/>
      <c r="D26" s="29">
        <v>75</v>
      </c>
      <c r="E26" s="29"/>
      <c r="F26" s="29"/>
      <c r="G26" s="29"/>
      <c r="H26" s="29"/>
      <c r="I26" s="29"/>
      <c r="J26" s="29"/>
      <c r="K26" s="29">
        <v>1</v>
      </c>
      <c r="L26" s="29">
        <f t="shared" si="6"/>
        <v>75</v>
      </c>
      <c r="M26" s="29"/>
      <c r="N26" s="29">
        <v>75</v>
      </c>
      <c r="O26" s="29"/>
      <c r="P26" s="45"/>
      <c r="Q26" s="44"/>
      <c r="R26" s="44"/>
      <c r="S26" s="44"/>
      <c r="T26" s="44"/>
      <c r="U26" s="44"/>
      <c r="V26" s="29"/>
      <c r="W26" s="56"/>
      <c r="X26" s="57"/>
      <c r="Y26" s="56"/>
      <c r="Z26" s="56"/>
      <c r="AA26" s="56"/>
      <c r="AB26" s="56"/>
      <c r="AC26" s="56"/>
    </row>
    <row r="27" spans="1:29" s="6" customFormat="1" ht="19.5" customHeight="1">
      <c r="A27" s="37" t="s">
        <v>246</v>
      </c>
      <c r="B27" s="29">
        <f t="shared" si="0"/>
        <v>60</v>
      </c>
      <c r="C27" s="33"/>
      <c r="D27" s="38">
        <v>60</v>
      </c>
      <c r="E27" s="33"/>
      <c r="F27" s="22"/>
      <c r="G27" s="33"/>
      <c r="H27" s="38"/>
      <c r="I27" s="33"/>
      <c r="J27" s="33"/>
      <c r="K27" s="33">
        <v>1</v>
      </c>
      <c r="L27" s="29">
        <f t="shared" si="6"/>
        <v>60</v>
      </c>
      <c r="M27" s="33"/>
      <c r="N27" s="38">
        <v>60</v>
      </c>
      <c r="O27" s="44"/>
      <c r="P27" s="45"/>
      <c r="Q27" s="44"/>
      <c r="R27" s="44"/>
      <c r="S27" s="44"/>
      <c r="T27" s="44"/>
      <c r="U27" s="44"/>
      <c r="V27" s="29"/>
      <c r="W27" s="56"/>
      <c r="X27" s="57"/>
      <c r="Y27" s="56"/>
      <c r="Z27" s="56"/>
      <c r="AA27" s="56"/>
      <c r="AB27" s="56"/>
      <c r="AC27" s="56"/>
    </row>
    <row r="28" spans="1:29" s="6" customFormat="1" ht="21" customHeight="1">
      <c r="A28" s="37" t="s">
        <v>242</v>
      </c>
      <c r="B28" s="29">
        <f t="shared" si="0"/>
        <v>1684.3971</v>
      </c>
      <c r="C28" s="33"/>
      <c r="D28" s="38">
        <v>1684.3971</v>
      </c>
      <c r="E28" s="33"/>
      <c r="F28" s="22"/>
      <c r="G28" s="33"/>
      <c r="H28" s="38"/>
      <c r="I28" s="33"/>
      <c r="J28" s="33"/>
      <c r="K28" s="33"/>
      <c r="L28" s="29">
        <f t="shared" si="6"/>
        <v>1684.3971</v>
      </c>
      <c r="M28" s="33"/>
      <c r="N28" s="38">
        <v>1684.3971</v>
      </c>
      <c r="O28" s="44"/>
      <c r="P28" s="45"/>
      <c r="Q28" s="44"/>
      <c r="R28" s="44"/>
      <c r="S28" s="44"/>
      <c r="T28" s="44"/>
      <c r="U28" s="44"/>
      <c r="V28" s="29"/>
      <c r="W28" s="56"/>
      <c r="X28" s="57"/>
      <c r="Y28" s="56"/>
      <c r="Z28" s="56"/>
      <c r="AA28" s="56"/>
      <c r="AB28" s="56"/>
      <c r="AC28" s="56"/>
    </row>
    <row r="29" spans="1:29" s="6" customFormat="1" ht="24.75" customHeight="1">
      <c r="A29" s="32" t="s">
        <v>366</v>
      </c>
      <c r="B29" s="29">
        <f t="shared" si="0"/>
        <v>95</v>
      </c>
      <c r="C29" s="33"/>
      <c r="D29" s="38">
        <v>95</v>
      </c>
      <c r="E29" s="33"/>
      <c r="F29" s="22"/>
      <c r="G29" s="33"/>
      <c r="H29" s="38"/>
      <c r="I29" s="33"/>
      <c r="J29" s="33"/>
      <c r="K29" s="33">
        <v>1</v>
      </c>
      <c r="L29" s="29">
        <f t="shared" si="6"/>
        <v>95</v>
      </c>
      <c r="M29" s="33"/>
      <c r="N29" s="38">
        <v>95</v>
      </c>
      <c r="O29" s="44"/>
      <c r="P29" s="45"/>
      <c r="Q29" s="44"/>
      <c r="R29" s="44"/>
      <c r="S29" s="44"/>
      <c r="T29" s="44"/>
      <c r="U29" s="44"/>
      <c r="V29" s="29"/>
      <c r="W29" s="56"/>
      <c r="X29" s="57"/>
      <c r="Y29" s="56"/>
      <c r="Z29" s="56"/>
      <c r="AA29" s="56"/>
      <c r="AB29" s="56"/>
      <c r="AC29" s="56"/>
    </row>
    <row r="30" spans="1:29" s="7" customFormat="1" ht="31.5" customHeight="1">
      <c r="A30" s="32" t="s">
        <v>364</v>
      </c>
      <c r="B30" s="39">
        <f t="shared" si="0"/>
        <v>95</v>
      </c>
      <c r="C30" s="39"/>
      <c r="D30" s="38">
        <v>95</v>
      </c>
      <c r="E30" s="39"/>
      <c r="F30" s="39"/>
      <c r="G30" s="39"/>
      <c r="H30" s="39"/>
      <c r="I30" s="39"/>
      <c r="J30" s="39"/>
      <c r="K30" s="33">
        <v>1</v>
      </c>
      <c r="L30" s="39">
        <f t="shared" si="6"/>
        <v>95</v>
      </c>
      <c r="M30" s="39"/>
      <c r="N30" s="38">
        <v>95</v>
      </c>
      <c r="O30" s="52"/>
      <c r="P30" s="52"/>
      <c r="Q30" s="52"/>
      <c r="R30" s="52"/>
      <c r="S30" s="52"/>
      <c r="T30" s="52"/>
      <c r="U30" s="52"/>
      <c r="V30" s="52"/>
      <c r="W30" s="52"/>
      <c r="X30" s="52"/>
      <c r="Y30" s="52"/>
      <c r="Z30" s="52"/>
      <c r="AA30" s="52"/>
      <c r="AB30" s="52"/>
      <c r="AC30" s="52"/>
    </row>
    <row r="31" spans="1:29" s="7" customFormat="1" ht="27" customHeight="1">
      <c r="A31" s="32" t="s">
        <v>368</v>
      </c>
      <c r="B31" s="39">
        <f t="shared" si="0"/>
        <v>95</v>
      </c>
      <c r="C31" s="39"/>
      <c r="D31" s="38">
        <v>95</v>
      </c>
      <c r="E31" s="39"/>
      <c r="F31" s="39"/>
      <c r="G31" s="39"/>
      <c r="H31" s="39"/>
      <c r="I31" s="39"/>
      <c r="J31" s="39"/>
      <c r="K31" s="33">
        <v>1</v>
      </c>
      <c r="L31" s="39">
        <f t="shared" si="6"/>
        <v>95</v>
      </c>
      <c r="M31" s="39"/>
      <c r="N31" s="38">
        <v>95</v>
      </c>
      <c r="O31" s="52"/>
      <c r="P31" s="52"/>
      <c r="Q31" s="52"/>
      <c r="R31" s="52"/>
      <c r="S31" s="52"/>
      <c r="T31" s="52"/>
      <c r="U31" s="52"/>
      <c r="V31" s="52"/>
      <c r="W31" s="52"/>
      <c r="X31" s="52"/>
      <c r="Y31" s="52"/>
      <c r="Z31" s="52"/>
      <c r="AA31" s="52"/>
      <c r="AB31" s="52"/>
      <c r="AC31" s="52"/>
    </row>
    <row r="32" spans="1:29" s="7" customFormat="1" ht="27" customHeight="1">
      <c r="A32" s="32" t="s">
        <v>463</v>
      </c>
      <c r="B32" s="39">
        <f t="shared" si="0"/>
        <v>90</v>
      </c>
      <c r="C32" s="39"/>
      <c r="D32" s="38">
        <v>90</v>
      </c>
      <c r="E32" s="39"/>
      <c r="F32" s="39"/>
      <c r="G32" s="39"/>
      <c r="H32" s="39"/>
      <c r="I32" s="39"/>
      <c r="J32" s="39"/>
      <c r="K32" s="33">
        <v>1</v>
      </c>
      <c r="L32" s="39">
        <f t="shared" si="6"/>
        <v>90</v>
      </c>
      <c r="M32" s="39"/>
      <c r="N32" s="38">
        <v>90</v>
      </c>
      <c r="O32" s="52"/>
      <c r="P32" s="52"/>
      <c r="Q32" s="52"/>
      <c r="R32" s="52"/>
      <c r="S32" s="52"/>
      <c r="T32" s="52"/>
      <c r="U32" s="52"/>
      <c r="V32" s="52"/>
      <c r="W32" s="52"/>
      <c r="X32" s="52"/>
      <c r="Y32" s="52"/>
      <c r="Z32" s="52"/>
      <c r="AA32" s="52"/>
      <c r="AB32" s="52"/>
      <c r="AC32" s="52"/>
    </row>
    <row r="33" spans="1:29" s="8" customFormat="1" ht="19.5" customHeight="1">
      <c r="A33" s="37" t="s">
        <v>247</v>
      </c>
      <c r="B33" s="39">
        <f t="shared" si="0"/>
        <v>500</v>
      </c>
      <c r="C33" s="39"/>
      <c r="D33" s="35">
        <v>500</v>
      </c>
      <c r="E33" s="35"/>
      <c r="F33" s="35"/>
      <c r="G33" s="35"/>
      <c r="H33" s="35"/>
      <c r="I33" s="35"/>
      <c r="J33" s="35"/>
      <c r="K33" s="53">
        <v>1</v>
      </c>
      <c r="L33" s="39">
        <f t="shared" si="6"/>
        <v>500</v>
      </c>
      <c r="M33" s="35"/>
      <c r="N33" s="35">
        <v>500</v>
      </c>
      <c r="O33" s="16"/>
      <c r="P33" s="16"/>
      <c r="Q33" s="16"/>
      <c r="R33" s="16"/>
      <c r="S33" s="16"/>
      <c r="T33" s="16"/>
      <c r="U33" s="16"/>
      <c r="V33" s="16"/>
      <c r="W33" s="16"/>
      <c r="X33" s="16"/>
      <c r="Y33" s="16"/>
      <c r="Z33" s="16"/>
      <c r="AA33" s="16"/>
      <c r="AB33" s="16"/>
      <c r="AC33" s="16"/>
    </row>
    <row r="34" spans="1:116" s="9" customFormat="1" ht="21" customHeight="1">
      <c r="A34" s="40" t="s">
        <v>296</v>
      </c>
      <c r="B34" s="26">
        <f t="shared" si="0"/>
        <v>500</v>
      </c>
      <c r="C34" s="41"/>
      <c r="D34" s="42">
        <f aca="true" t="shared" si="9" ref="D34:BO34">SUM(D35:D36)</f>
        <v>0</v>
      </c>
      <c r="E34" s="42">
        <f t="shared" si="9"/>
        <v>500</v>
      </c>
      <c r="F34" s="42">
        <f t="shared" si="9"/>
        <v>0</v>
      </c>
      <c r="G34" s="42">
        <f t="shared" si="9"/>
        <v>0</v>
      </c>
      <c r="H34" s="42">
        <f t="shared" si="9"/>
        <v>0</v>
      </c>
      <c r="I34" s="42">
        <f t="shared" si="9"/>
        <v>0</v>
      </c>
      <c r="J34" s="42">
        <f t="shared" si="9"/>
        <v>0</v>
      </c>
      <c r="K34" s="42">
        <f t="shared" si="9"/>
        <v>2</v>
      </c>
      <c r="L34" s="42">
        <f t="shared" si="9"/>
        <v>500</v>
      </c>
      <c r="M34" s="42">
        <f t="shared" si="9"/>
        <v>0</v>
      </c>
      <c r="N34" s="42">
        <f t="shared" si="9"/>
        <v>0</v>
      </c>
      <c r="O34" s="42">
        <f t="shared" si="9"/>
        <v>500</v>
      </c>
      <c r="P34" s="42">
        <f t="shared" si="9"/>
        <v>0</v>
      </c>
      <c r="Q34" s="42">
        <f t="shared" si="9"/>
        <v>0</v>
      </c>
      <c r="R34" s="42">
        <f t="shared" si="9"/>
        <v>0</v>
      </c>
      <c r="S34" s="42">
        <f t="shared" si="9"/>
        <v>0</v>
      </c>
      <c r="T34" s="42">
        <f t="shared" si="9"/>
        <v>0</v>
      </c>
      <c r="U34" s="42">
        <f t="shared" si="9"/>
        <v>0</v>
      </c>
      <c r="V34" s="42">
        <f t="shared" si="9"/>
        <v>0</v>
      </c>
      <c r="W34" s="42">
        <f t="shared" si="9"/>
        <v>0</v>
      </c>
      <c r="X34" s="42">
        <f t="shared" si="9"/>
        <v>0</v>
      </c>
      <c r="Y34" s="42">
        <f t="shared" si="9"/>
        <v>0</v>
      </c>
      <c r="Z34" s="42">
        <f t="shared" si="9"/>
        <v>0</v>
      </c>
      <c r="AA34" s="42">
        <f t="shared" si="9"/>
        <v>0</v>
      </c>
      <c r="AB34" s="42">
        <f t="shared" si="9"/>
        <v>0</v>
      </c>
      <c r="AC34" s="42">
        <f t="shared" si="9"/>
        <v>0</v>
      </c>
      <c r="AD34" s="42">
        <f t="shared" si="9"/>
        <v>0</v>
      </c>
      <c r="AE34" s="42">
        <f t="shared" si="9"/>
        <v>0</v>
      </c>
      <c r="AF34" s="42">
        <f t="shared" si="9"/>
        <v>0</v>
      </c>
      <c r="AG34" s="42">
        <f t="shared" si="9"/>
        <v>0</v>
      </c>
      <c r="AH34" s="42">
        <f t="shared" si="9"/>
        <v>0</v>
      </c>
      <c r="AI34" s="42">
        <f t="shared" si="9"/>
        <v>0</v>
      </c>
      <c r="AJ34" s="42">
        <f t="shared" si="9"/>
        <v>0</v>
      </c>
      <c r="AK34" s="42">
        <f t="shared" si="9"/>
        <v>0</v>
      </c>
      <c r="AL34" s="42">
        <f t="shared" si="9"/>
        <v>0</v>
      </c>
      <c r="AM34" s="42">
        <f t="shared" si="9"/>
        <v>0</v>
      </c>
      <c r="AN34" s="42">
        <f t="shared" si="9"/>
        <v>0</v>
      </c>
      <c r="AO34" s="42">
        <f t="shared" si="9"/>
        <v>0</v>
      </c>
      <c r="AP34" s="42">
        <f t="shared" si="9"/>
        <v>0</v>
      </c>
      <c r="AQ34" s="42">
        <f t="shared" si="9"/>
        <v>0</v>
      </c>
      <c r="AR34" s="42">
        <f t="shared" si="9"/>
        <v>0</v>
      </c>
      <c r="AS34" s="42">
        <f t="shared" si="9"/>
        <v>0</v>
      </c>
      <c r="AT34" s="42">
        <f t="shared" si="9"/>
        <v>0</v>
      </c>
      <c r="AU34" s="42">
        <f t="shared" si="9"/>
        <v>0</v>
      </c>
      <c r="AV34" s="42">
        <f t="shared" si="9"/>
        <v>0</v>
      </c>
      <c r="AW34" s="42">
        <f t="shared" si="9"/>
        <v>0</v>
      </c>
      <c r="AX34" s="42">
        <f t="shared" si="9"/>
        <v>0</v>
      </c>
      <c r="AY34" s="42">
        <f t="shared" si="9"/>
        <v>0</v>
      </c>
      <c r="AZ34" s="42">
        <f t="shared" si="9"/>
        <v>0</v>
      </c>
      <c r="BA34" s="42">
        <f t="shared" si="9"/>
        <v>0</v>
      </c>
      <c r="BB34" s="42">
        <f t="shared" si="9"/>
        <v>0</v>
      </c>
      <c r="BC34" s="42">
        <f t="shared" si="9"/>
        <v>0</v>
      </c>
      <c r="BD34" s="42">
        <f t="shared" si="9"/>
        <v>0</v>
      </c>
      <c r="BE34" s="42">
        <f t="shared" si="9"/>
        <v>0</v>
      </c>
      <c r="BF34" s="42">
        <f t="shared" si="9"/>
        <v>0</v>
      </c>
      <c r="BG34" s="42">
        <f t="shared" si="9"/>
        <v>0</v>
      </c>
      <c r="BH34" s="42">
        <f t="shared" si="9"/>
        <v>0</v>
      </c>
      <c r="BI34" s="42">
        <f t="shared" si="9"/>
        <v>0</v>
      </c>
      <c r="BJ34" s="42">
        <f t="shared" si="9"/>
        <v>0</v>
      </c>
      <c r="BK34" s="42">
        <f t="shared" si="9"/>
        <v>0</v>
      </c>
      <c r="BL34" s="42">
        <f t="shared" si="9"/>
        <v>0</v>
      </c>
      <c r="BM34" s="42">
        <f t="shared" si="9"/>
        <v>0</v>
      </c>
      <c r="BN34" s="42">
        <f t="shared" si="9"/>
        <v>0</v>
      </c>
      <c r="BO34" s="42">
        <f t="shared" si="9"/>
        <v>0</v>
      </c>
      <c r="BP34" s="42">
        <f aca="true" t="shared" si="10" ref="BP34:DL34">SUM(BP35:BP36)</f>
        <v>0</v>
      </c>
      <c r="BQ34" s="42">
        <f t="shared" si="10"/>
        <v>0</v>
      </c>
      <c r="BR34" s="42">
        <f t="shared" si="10"/>
        <v>0</v>
      </c>
      <c r="BS34" s="42">
        <f t="shared" si="10"/>
        <v>0</v>
      </c>
      <c r="BT34" s="42">
        <f t="shared" si="10"/>
        <v>0</v>
      </c>
      <c r="BU34" s="42">
        <f t="shared" si="10"/>
        <v>0</v>
      </c>
      <c r="BV34" s="42">
        <f t="shared" si="10"/>
        <v>0</v>
      </c>
      <c r="BW34" s="42">
        <f t="shared" si="10"/>
        <v>0</v>
      </c>
      <c r="BX34" s="42">
        <f t="shared" si="10"/>
        <v>0</v>
      </c>
      <c r="BY34" s="42">
        <f t="shared" si="10"/>
        <v>0</v>
      </c>
      <c r="BZ34" s="42">
        <f t="shared" si="10"/>
        <v>0</v>
      </c>
      <c r="CA34" s="42">
        <f t="shared" si="10"/>
        <v>0</v>
      </c>
      <c r="CB34" s="42">
        <f t="shared" si="10"/>
        <v>0</v>
      </c>
      <c r="CC34" s="42">
        <f t="shared" si="10"/>
        <v>0</v>
      </c>
      <c r="CD34" s="42">
        <f t="shared" si="10"/>
        <v>0</v>
      </c>
      <c r="CE34" s="42">
        <f t="shared" si="10"/>
        <v>0</v>
      </c>
      <c r="CF34" s="42">
        <f t="shared" si="10"/>
        <v>0</v>
      </c>
      <c r="CG34" s="42">
        <f t="shared" si="10"/>
        <v>0</v>
      </c>
      <c r="CH34" s="42">
        <f t="shared" si="10"/>
        <v>0</v>
      </c>
      <c r="CI34" s="42">
        <f t="shared" si="10"/>
        <v>0</v>
      </c>
      <c r="CJ34" s="42">
        <f t="shared" si="10"/>
        <v>0</v>
      </c>
      <c r="CK34" s="42">
        <f t="shared" si="10"/>
        <v>0</v>
      </c>
      <c r="CL34" s="42">
        <f t="shared" si="10"/>
        <v>0</v>
      </c>
      <c r="CM34" s="42">
        <f t="shared" si="10"/>
        <v>0</v>
      </c>
      <c r="CN34" s="42">
        <f t="shared" si="10"/>
        <v>0</v>
      </c>
      <c r="CO34" s="42">
        <f t="shared" si="10"/>
        <v>0</v>
      </c>
      <c r="CP34" s="42">
        <f t="shared" si="10"/>
        <v>0</v>
      </c>
      <c r="CQ34" s="42">
        <f t="shared" si="10"/>
        <v>0</v>
      </c>
      <c r="CR34" s="42">
        <f t="shared" si="10"/>
        <v>0</v>
      </c>
      <c r="CS34" s="42">
        <f t="shared" si="10"/>
        <v>0</v>
      </c>
      <c r="CT34" s="42">
        <f t="shared" si="10"/>
        <v>0</v>
      </c>
      <c r="CU34" s="42">
        <f t="shared" si="10"/>
        <v>0</v>
      </c>
      <c r="CV34" s="42">
        <f t="shared" si="10"/>
        <v>0</v>
      </c>
      <c r="CW34" s="42">
        <f t="shared" si="10"/>
        <v>0</v>
      </c>
      <c r="CX34" s="42">
        <f t="shared" si="10"/>
        <v>0</v>
      </c>
      <c r="CY34" s="42">
        <f t="shared" si="10"/>
        <v>0</v>
      </c>
      <c r="CZ34" s="42">
        <f t="shared" si="10"/>
        <v>0</v>
      </c>
      <c r="DA34" s="42">
        <f t="shared" si="10"/>
        <v>0</v>
      </c>
      <c r="DB34" s="42">
        <f t="shared" si="10"/>
        <v>0</v>
      </c>
      <c r="DC34" s="42">
        <f t="shared" si="10"/>
        <v>0</v>
      </c>
      <c r="DD34" s="42">
        <f t="shared" si="10"/>
        <v>0</v>
      </c>
      <c r="DE34" s="42">
        <f t="shared" si="10"/>
        <v>0</v>
      </c>
      <c r="DF34" s="42">
        <f t="shared" si="10"/>
        <v>0</v>
      </c>
      <c r="DG34" s="42">
        <f t="shared" si="10"/>
        <v>0</v>
      </c>
      <c r="DH34" s="42">
        <f t="shared" si="10"/>
        <v>0</v>
      </c>
      <c r="DI34" s="42">
        <f t="shared" si="10"/>
        <v>0</v>
      </c>
      <c r="DJ34" s="42">
        <f t="shared" si="10"/>
        <v>0</v>
      </c>
      <c r="DK34" s="42">
        <f t="shared" si="10"/>
        <v>0</v>
      </c>
      <c r="DL34" s="42">
        <f t="shared" si="10"/>
        <v>0</v>
      </c>
    </row>
    <row r="35" spans="1:29" s="8" customFormat="1" ht="22.5" customHeight="1">
      <c r="A35" s="32" t="s">
        <v>464</v>
      </c>
      <c r="B35" s="39">
        <f t="shared" si="0"/>
        <v>250</v>
      </c>
      <c r="C35" s="39"/>
      <c r="D35" s="35"/>
      <c r="E35" s="35">
        <v>250</v>
      </c>
      <c r="F35" s="35"/>
      <c r="G35" s="35"/>
      <c r="H35" s="35"/>
      <c r="I35" s="35"/>
      <c r="J35" s="35"/>
      <c r="K35" s="53">
        <v>1</v>
      </c>
      <c r="L35" s="39">
        <f aca="true" t="shared" si="11" ref="L35:L54">SUM(M35:S35)</f>
        <v>250</v>
      </c>
      <c r="M35" s="35"/>
      <c r="N35" s="35"/>
      <c r="O35" s="35">
        <v>250</v>
      </c>
      <c r="P35" s="16"/>
      <c r="Q35" s="16"/>
      <c r="R35" s="16"/>
      <c r="S35" s="16"/>
      <c r="T35" s="16"/>
      <c r="U35" s="16"/>
      <c r="V35" s="16"/>
      <c r="W35" s="16"/>
      <c r="X35" s="16"/>
      <c r="Y35" s="16"/>
      <c r="Z35" s="16"/>
      <c r="AA35" s="16"/>
      <c r="AB35" s="16"/>
      <c r="AC35" s="16"/>
    </row>
    <row r="36" spans="1:29" s="8" customFormat="1" ht="22.5" customHeight="1">
      <c r="A36" s="32" t="s">
        <v>465</v>
      </c>
      <c r="B36" s="39">
        <f t="shared" si="0"/>
        <v>250</v>
      </c>
      <c r="C36" s="39"/>
      <c r="D36" s="35"/>
      <c r="E36" s="35">
        <v>250</v>
      </c>
      <c r="F36" s="35"/>
      <c r="G36" s="35"/>
      <c r="H36" s="35"/>
      <c r="I36" s="35"/>
      <c r="J36" s="35"/>
      <c r="K36" s="53">
        <v>1</v>
      </c>
      <c r="L36" s="39">
        <f t="shared" si="11"/>
        <v>250</v>
      </c>
      <c r="M36" s="35"/>
      <c r="N36" s="35"/>
      <c r="O36" s="35">
        <v>250</v>
      </c>
      <c r="P36" s="16"/>
      <c r="Q36" s="16"/>
      <c r="R36" s="16"/>
      <c r="S36" s="16"/>
      <c r="T36" s="16"/>
      <c r="U36" s="16"/>
      <c r="V36" s="16"/>
      <c r="W36" s="16"/>
      <c r="X36" s="16"/>
      <c r="Y36" s="16"/>
      <c r="Z36" s="16"/>
      <c r="AA36" s="16"/>
      <c r="AB36" s="16"/>
      <c r="AC36" s="16"/>
    </row>
    <row r="37" spans="1:29" s="10" customFormat="1" ht="24.75" customHeight="1">
      <c r="A37" s="43" t="s">
        <v>299</v>
      </c>
      <c r="B37" s="25">
        <f t="shared" si="0"/>
        <v>333</v>
      </c>
      <c r="C37" s="25"/>
      <c r="D37" s="42">
        <f aca="true" t="shared" si="12" ref="D37:AC37">SUM(D38:D53)</f>
        <v>0</v>
      </c>
      <c r="E37" s="42">
        <f t="shared" si="12"/>
        <v>333</v>
      </c>
      <c r="F37" s="42">
        <f t="shared" si="12"/>
        <v>0</v>
      </c>
      <c r="G37" s="42">
        <f t="shared" si="12"/>
        <v>0</v>
      </c>
      <c r="H37" s="42">
        <f t="shared" si="12"/>
        <v>0</v>
      </c>
      <c r="I37" s="42">
        <f t="shared" si="12"/>
        <v>0</v>
      </c>
      <c r="J37" s="42">
        <f t="shared" si="12"/>
        <v>0</v>
      </c>
      <c r="K37" s="42">
        <f t="shared" si="12"/>
        <v>16</v>
      </c>
      <c r="L37" s="42">
        <f t="shared" si="12"/>
        <v>333</v>
      </c>
      <c r="M37" s="42">
        <f t="shared" si="12"/>
        <v>0</v>
      </c>
      <c r="N37" s="42">
        <f t="shared" si="12"/>
        <v>0</v>
      </c>
      <c r="O37" s="42">
        <f t="shared" si="12"/>
        <v>333</v>
      </c>
      <c r="P37" s="42">
        <f t="shared" si="12"/>
        <v>0</v>
      </c>
      <c r="Q37" s="42">
        <f t="shared" si="12"/>
        <v>0</v>
      </c>
      <c r="R37" s="42">
        <f t="shared" si="12"/>
        <v>0</v>
      </c>
      <c r="S37" s="42">
        <f t="shared" si="12"/>
        <v>0</v>
      </c>
      <c r="T37" s="42">
        <f t="shared" si="12"/>
        <v>0</v>
      </c>
      <c r="U37" s="42">
        <f t="shared" si="12"/>
        <v>0</v>
      </c>
      <c r="V37" s="42">
        <f t="shared" si="12"/>
        <v>0</v>
      </c>
      <c r="W37" s="42">
        <f t="shared" si="12"/>
        <v>0</v>
      </c>
      <c r="X37" s="42">
        <f t="shared" si="12"/>
        <v>0</v>
      </c>
      <c r="Y37" s="42">
        <f t="shared" si="12"/>
        <v>0</v>
      </c>
      <c r="Z37" s="42">
        <f t="shared" si="12"/>
        <v>0</v>
      </c>
      <c r="AA37" s="42">
        <f t="shared" si="12"/>
        <v>0</v>
      </c>
      <c r="AB37" s="42">
        <f t="shared" si="12"/>
        <v>0</v>
      </c>
      <c r="AC37" s="42">
        <f t="shared" si="12"/>
        <v>0</v>
      </c>
    </row>
    <row r="38" spans="1:29" s="6" customFormat="1" ht="24.75" customHeight="1">
      <c r="A38" s="37" t="s">
        <v>302</v>
      </c>
      <c r="B38" s="33">
        <f t="shared" si="0"/>
        <v>28.91</v>
      </c>
      <c r="C38" s="22"/>
      <c r="D38" s="35"/>
      <c r="E38" s="35">
        <v>28.91</v>
      </c>
      <c r="F38" s="22"/>
      <c r="G38" s="22"/>
      <c r="H38" s="35"/>
      <c r="I38" s="22"/>
      <c r="J38" s="22"/>
      <c r="K38" s="33">
        <v>1</v>
      </c>
      <c r="L38" s="35">
        <f t="shared" si="11"/>
        <v>28.91</v>
      </c>
      <c r="M38" s="22"/>
      <c r="N38" s="35"/>
      <c r="O38" s="35">
        <v>28.91</v>
      </c>
      <c r="P38" s="46"/>
      <c r="Q38" s="44"/>
      <c r="R38" s="44"/>
      <c r="S38" s="44"/>
      <c r="T38" s="44"/>
      <c r="U38" s="44"/>
      <c r="V38" s="56"/>
      <c r="W38" s="56"/>
      <c r="X38" s="46"/>
      <c r="Y38" s="56"/>
      <c r="Z38" s="56"/>
      <c r="AA38" s="56"/>
      <c r="AB38" s="56"/>
      <c r="AC38" s="56"/>
    </row>
    <row r="39" spans="1:29" s="6" customFormat="1" ht="24.75" customHeight="1">
      <c r="A39" s="37" t="s">
        <v>300</v>
      </c>
      <c r="B39" s="33">
        <f t="shared" si="0"/>
        <v>16.82</v>
      </c>
      <c r="C39" s="22"/>
      <c r="D39" s="35"/>
      <c r="E39" s="35">
        <v>16.82</v>
      </c>
      <c r="F39" s="22"/>
      <c r="G39" s="22"/>
      <c r="H39" s="35"/>
      <c r="I39" s="22"/>
      <c r="J39" s="22"/>
      <c r="K39" s="33">
        <v>1</v>
      </c>
      <c r="L39" s="33">
        <f t="shared" si="11"/>
        <v>16.82</v>
      </c>
      <c r="M39" s="22"/>
      <c r="N39" s="35"/>
      <c r="O39" s="35">
        <v>16.82</v>
      </c>
      <c r="P39" s="46"/>
      <c r="Q39" s="44"/>
      <c r="R39" s="44"/>
      <c r="S39" s="44"/>
      <c r="T39" s="44"/>
      <c r="U39" s="44"/>
      <c r="V39" s="56"/>
      <c r="W39" s="56"/>
      <c r="X39" s="46"/>
      <c r="Y39" s="56"/>
      <c r="Z39" s="56"/>
      <c r="AA39" s="56"/>
      <c r="AB39" s="56"/>
      <c r="AC39" s="56"/>
    </row>
    <row r="40" spans="1:29" s="6" customFormat="1" ht="24.75" customHeight="1">
      <c r="A40" s="37" t="s">
        <v>305</v>
      </c>
      <c r="B40" s="33">
        <f t="shared" si="0"/>
        <v>19.74</v>
      </c>
      <c r="C40" s="22"/>
      <c r="D40" s="35"/>
      <c r="E40" s="35">
        <v>19.74</v>
      </c>
      <c r="F40" s="22"/>
      <c r="G40" s="22"/>
      <c r="H40" s="35"/>
      <c r="I40" s="22"/>
      <c r="J40" s="22"/>
      <c r="K40" s="33">
        <v>1</v>
      </c>
      <c r="L40" s="35">
        <f t="shared" si="11"/>
        <v>19.74</v>
      </c>
      <c r="M40" s="22"/>
      <c r="N40" s="35"/>
      <c r="O40" s="35">
        <v>19.74</v>
      </c>
      <c r="P40" s="46"/>
      <c r="Q40" s="44"/>
      <c r="R40" s="44"/>
      <c r="S40" s="44"/>
      <c r="T40" s="44"/>
      <c r="U40" s="44"/>
      <c r="V40" s="56"/>
      <c r="W40" s="56"/>
      <c r="X40" s="46"/>
      <c r="Y40" s="56"/>
      <c r="Z40" s="56"/>
      <c r="AA40" s="56"/>
      <c r="AB40" s="56"/>
      <c r="AC40" s="56"/>
    </row>
    <row r="41" spans="1:29" s="6" customFormat="1" ht="24.75" customHeight="1">
      <c r="A41" s="37" t="s">
        <v>466</v>
      </c>
      <c r="B41" s="33">
        <f t="shared" si="0"/>
        <v>20</v>
      </c>
      <c r="C41" s="22"/>
      <c r="D41" s="35"/>
      <c r="E41" s="35">
        <v>20</v>
      </c>
      <c r="F41" s="22"/>
      <c r="G41" s="22"/>
      <c r="H41" s="35"/>
      <c r="I41" s="22"/>
      <c r="J41" s="22"/>
      <c r="K41" s="33">
        <v>1</v>
      </c>
      <c r="L41" s="35">
        <f t="shared" si="11"/>
        <v>20</v>
      </c>
      <c r="M41" s="22"/>
      <c r="N41" s="35"/>
      <c r="O41" s="35">
        <v>20</v>
      </c>
      <c r="P41" s="46"/>
      <c r="Q41" s="44"/>
      <c r="R41" s="44"/>
      <c r="S41" s="44"/>
      <c r="T41" s="44"/>
      <c r="U41" s="44"/>
      <c r="V41" s="56"/>
      <c r="W41" s="56"/>
      <c r="X41" s="46"/>
      <c r="Y41" s="56"/>
      <c r="Z41" s="56"/>
      <c r="AA41" s="56"/>
      <c r="AB41" s="56"/>
      <c r="AC41" s="56"/>
    </row>
    <row r="42" spans="1:29" s="6" customFormat="1" ht="24.75" customHeight="1">
      <c r="A42" s="37" t="s">
        <v>307</v>
      </c>
      <c r="B42" s="33">
        <f t="shared" si="0"/>
        <v>23</v>
      </c>
      <c r="C42" s="22"/>
      <c r="D42" s="35"/>
      <c r="E42" s="35">
        <v>23</v>
      </c>
      <c r="F42" s="22"/>
      <c r="G42" s="22"/>
      <c r="H42" s="35"/>
      <c r="I42" s="22"/>
      <c r="J42" s="22"/>
      <c r="K42" s="33">
        <v>1</v>
      </c>
      <c r="L42" s="35">
        <f t="shared" si="11"/>
        <v>23</v>
      </c>
      <c r="M42" s="22"/>
      <c r="N42" s="35"/>
      <c r="O42" s="35">
        <v>23</v>
      </c>
      <c r="P42" s="46"/>
      <c r="Q42" s="44"/>
      <c r="R42" s="44"/>
      <c r="S42" s="44"/>
      <c r="T42" s="44"/>
      <c r="U42" s="44"/>
      <c r="V42" s="56"/>
      <c r="W42" s="56"/>
      <c r="X42" s="46"/>
      <c r="Y42" s="56"/>
      <c r="Z42" s="56"/>
      <c r="AA42" s="56"/>
      <c r="AB42" s="56"/>
      <c r="AC42" s="56"/>
    </row>
    <row r="43" spans="1:29" s="6" customFormat="1" ht="24.75" customHeight="1">
      <c r="A43" s="37" t="s">
        <v>308</v>
      </c>
      <c r="B43" s="33">
        <f t="shared" si="0"/>
        <v>20</v>
      </c>
      <c r="C43" s="22"/>
      <c r="D43" s="35"/>
      <c r="E43" s="35">
        <v>20</v>
      </c>
      <c r="F43" s="22"/>
      <c r="G43" s="22"/>
      <c r="H43" s="35"/>
      <c r="I43" s="22"/>
      <c r="J43" s="22"/>
      <c r="K43" s="33">
        <v>1</v>
      </c>
      <c r="L43" s="35">
        <f t="shared" si="11"/>
        <v>20</v>
      </c>
      <c r="M43" s="22"/>
      <c r="N43" s="35"/>
      <c r="O43" s="35">
        <v>20</v>
      </c>
      <c r="P43" s="46"/>
      <c r="Q43" s="44"/>
      <c r="R43" s="44"/>
      <c r="S43" s="44"/>
      <c r="T43" s="44"/>
      <c r="U43" s="44"/>
      <c r="V43" s="56"/>
      <c r="W43" s="56"/>
      <c r="X43" s="46"/>
      <c r="Y43" s="56"/>
      <c r="Z43" s="56"/>
      <c r="AA43" s="56"/>
      <c r="AB43" s="56"/>
      <c r="AC43" s="56"/>
    </row>
    <row r="44" spans="1:29" s="6" customFormat="1" ht="24.75" customHeight="1">
      <c r="A44" s="37" t="s">
        <v>310</v>
      </c>
      <c r="B44" s="33">
        <f t="shared" si="0"/>
        <v>20</v>
      </c>
      <c r="C44" s="22"/>
      <c r="D44" s="35"/>
      <c r="E44" s="35">
        <v>20</v>
      </c>
      <c r="F44" s="22"/>
      <c r="G44" s="22"/>
      <c r="H44" s="35"/>
      <c r="I44" s="22"/>
      <c r="J44" s="22"/>
      <c r="K44" s="33">
        <v>1</v>
      </c>
      <c r="L44" s="35">
        <f t="shared" si="11"/>
        <v>20</v>
      </c>
      <c r="M44" s="22"/>
      <c r="N44" s="35"/>
      <c r="O44" s="35">
        <v>20</v>
      </c>
      <c r="P44" s="46"/>
      <c r="Q44" s="44"/>
      <c r="R44" s="44"/>
      <c r="S44" s="44"/>
      <c r="T44" s="44"/>
      <c r="U44" s="44"/>
      <c r="V44" s="56"/>
      <c r="W44" s="56"/>
      <c r="X44" s="46"/>
      <c r="Y44" s="56"/>
      <c r="Z44" s="56"/>
      <c r="AA44" s="56"/>
      <c r="AB44" s="56"/>
      <c r="AC44" s="56"/>
    </row>
    <row r="45" spans="1:29" s="6" customFormat="1" ht="24.75" customHeight="1">
      <c r="A45" s="37" t="s">
        <v>311</v>
      </c>
      <c r="B45" s="33">
        <f t="shared" si="0"/>
        <v>40</v>
      </c>
      <c r="C45" s="22"/>
      <c r="D45" s="35"/>
      <c r="E45" s="35">
        <v>40</v>
      </c>
      <c r="F45" s="22"/>
      <c r="G45" s="22"/>
      <c r="H45" s="35"/>
      <c r="I45" s="22"/>
      <c r="J45" s="22"/>
      <c r="K45" s="33">
        <v>1</v>
      </c>
      <c r="L45" s="35">
        <f t="shared" si="11"/>
        <v>40</v>
      </c>
      <c r="M45" s="22"/>
      <c r="N45" s="35"/>
      <c r="O45" s="35">
        <v>40</v>
      </c>
      <c r="P45" s="46"/>
      <c r="Q45" s="44"/>
      <c r="R45" s="44"/>
      <c r="S45" s="44"/>
      <c r="T45" s="44"/>
      <c r="U45" s="44"/>
      <c r="V45" s="56"/>
      <c r="W45" s="56"/>
      <c r="X45" s="46"/>
      <c r="Y45" s="56"/>
      <c r="Z45" s="56"/>
      <c r="AA45" s="56"/>
      <c r="AB45" s="56"/>
      <c r="AC45" s="56"/>
    </row>
    <row r="46" spans="1:29" s="6" customFormat="1" ht="24.75" customHeight="1">
      <c r="A46" s="37" t="s">
        <v>313</v>
      </c>
      <c r="B46" s="33">
        <f t="shared" si="0"/>
        <v>20</v>
      </c>
      <c r="C46" s="22"/>
      <c r="D46" s="35"/>
      <c r="E46" s="35">
        <v>20</v>
      </c>
      <c r="F46" s="22"/>
      <c r="G46" s="22"/>
      <c r="H46" s="35"/>
      <c r="I46" s="22"/>
      <c r="J46" s="22"/>
      <c r="K46" s="33">
        <v>1</v>
      </c>
      <c r="L46" s="35">
        <f t="shared" si="11"/>
        <v>20</v>
      </c>
      <c r="M46" s="22"/>
      <c r="N46" s="35"/>
      <c r="O46" s="35">
        <v>20</v>
      </c>
      <c r="P46" s="46"/>
      <c r="Q46" s="44"/>
      <c r="R46" s="44"/>
      <c r="S46" s="44"/>
      <c r="T46" s="44"/>
      <c r="U46" s="44"/>
      <c r="V46" s="56"/>
      <c r="W46" s="56"/>
      <c r="X46" s="46"/>
      <c r="Y46" s="56"/>
      <c r="Z46" s="56"/>
      <c r="AA46" s="56"/>
      <c r="AB46" s="56"/>
      <c r="AC46" s="56"/>
    </row>
    <row r="47" spans="1:29" s="6" customFormat="1" ht="24.75" customHeight="1">
      <c r="A47" s="37" t="s">
        <v>315</v>
      </c>
      <c r="B47" s="33">
        <f t="shared" si="0"/>
        <v>20</v>
      </c>
      <c r="C47" s="22"/>
      <c r="D47" s="35"/>
      <c r="E47" s="35">
        <v>20</v>
      </c>
      <c r="F47" s="22"/>
      <c r="G47" s="22"/>
      <c r="H47" s="35"/>
      <c r="I47" s="22"/>
      <c r="J47" s="22"/>
      <c r="K47" s="33">
        <v>1</v>
      </c>
      <c r="L47" s="35">
        <f t="shared" si="11"/>
        <v>20</v>
      </c>
      <c r="M47" s="22"/>
      <c r="N47" s="35"/>
      <c r="O47" s="35">
        <v>20</v>
      </c>
      <c r="P47" s="46"/>
      <c r="Q47" s="44"/>
      <c r="R47" s="44"/>
      <c r="S47" s="44"/>
      <c r="T47" s="44"/>
      <c r="U47" s="44"/>
      <c r="V47" s="56"/>
      <c r="W47" s="56"/>
      <c r="X47" s="46"/>
      <c r="Y47" s="56"/>
      <c r="Z47" s="56"/>
      <c r="AA47" s="56"/>
      <c r="AB47" s="56"/>
      <c r="AC47" s="56"/>
    </row>
    <row r="48" spans="1:29" s="6" customFormat="1" ht="24.75" customHeight="1">
      <c r="A48" s="37" t="s">
        <v>317</v>
      </c>
      <c r="B48" s="33">
        <f t="shared" si="0"/>
        <v>20</v>
      </c>
      <c r="C48" s="22"/>
      <c r="D48" s="35"/>
      <c r="E48" s="35">
        <v>20</v>
      </c>
      <c r="F48" s="22"/>
      <c r="G48" s="22"/>
      <c r="H48" s="35"/>
      <c r="I48" s="22"/>
      <c r="J48" s="22"/>
      <c r="K48" s="33">
        <v>1</v>
      </c>
      <c r="L48" s="35">
        <f t="shared" si="11"/>
        <v>20</v>
      </c>
      <c r="M48" s="22"/>
      <c r="N48" s="35"/>
      <c r="O48" s="35">
        <v>20</v>
      </c>
      <c r="P48" s="46"/>
      <c r="Q48" s="44"/>
      <c r="R48" s="44"/>
      <c r="S48" s="44"/>
      <c r="T48" s="44"/>
      <c r="U48" s="44"/>
      <c r="V48" s="56"/>
      <c r="W48" s="56"/>
      <c r="X48" s="46"/>
      <c r="Y48" s="56"/>
      <c r="Z48" s="56"/>
      <c r="AA48" s="56"/>
      <c r="AB48" s="56"/>
      <c r="AC48" s="56"/>
    </row>
    <row r="49" spans="1:29" s="6" customFormat="1" ht="24.75" customHeight="1">
      <c r="A49" s="37" t="s">
        <v>319</v>
      </c>
      <c r="B49" s="33">
        <f t="shared" si="0"/>
        <v>20</v>
      </c>
      <c r="C49" s="22"/>
      <c r="D49" s="35"/>
      <c r="E49" s="35">
        <v>20</v>
      </c>
      <c r="F49" s="22"/>
      <c r="G49" s="22"/>
      <c r="H49" s="35"/>
      <c r="I49" s="22"/>
      <c r="J49" s="22"/>
      <c r="K49" s="33">
        <v>1</v>
      </c>
      <c r="L49" s="35">
        <f t="shared" si="11"/>
        <v>20</v>
      </c>
      <c r="M49" s="22"/>
      <c r="N49" s="35"/>
      <c r="O49" s="35">
        <v>20</v>
      </c>
      <c r="P49" s="46"/>
      <c r="Q49" s="44"/>
      <c r="R49" s="44"/>
      <c r="S49" s="44"/>
      <c r="T49" s="44"/>
      <c r="U49" s="44"/>
      <c r="V49" s="56"/>
      <c r="W49" s="56"/>
      <c r="X49" s="46"/>
      <c r="Y49" s="56"/>
      <c r="Z49" s="56"/>
      <c r="AA49" s="56"/>
      <c r="AB49" s="56"/>
      <c r="AC49" s="56"/>
    </row>
    <row r="50" spans="1:29" s="6" customFormat="1" ht="24.75" customHeight="1">
      <c r="A50" s="37" t="s">
        <v>321</v>
      </c>
      <c r="B50" s="33">
        <f t="shared" si="0"/>
        <v>6</v>
      </c>
      <c r="C50" s="22"/>
      <c r="D50" s="35"/>
      <c r="E50" s="35">
        <v>6</v>
      </c>
      <c r="F50" s="22"/>
      <c r="G50" s="22"/>
      <c r="H50" s="35"/>
      <c r="I50" s="22"/>
      <c r="J50" s="22"/>
      <c r="K50" s="33">
        <v>1</v>
      </c>
      <c r="L50" s="35">
        <f t="shared" si="11"/>
        <v>6</v>
      </c>
      <c r="M50" s="22"/>
      <c r="N50" s="35"/>
      <c r="O50" s="35">
        <v>6</v>
      </c>
      <c r="P50" s="46"/>
      <c r="Q50" s="44"/>
      <c r="R50" s="44"/>
      <c r="S50" s="44"/>
      <c r="T50" s="44"/>
      <c r="U50" s="44"/>
      <c r="V50" s="56"/>
      <c r="W50" s="56"/>
      <c r="X50" s="46"/>
      <c r="Y50" s="56"/>
      <c r="Z50" s="56"/>
      <c r="AA50" s="56"/>
      <c r="AB50" s="56"/>
      <c r="AC50" s="56"/>
    </row>
    <row r="51" spans="1:29" s="6" customFormat="1" ht="24.75" customHeight="1">
      <c r="A51" s="37" t="s">
        <v>322</v>
      </c>
      <c r="B51" s="33">
        <f t="shared" si="0"/>
        <v>20</v>
      </c>
      <c r="C51" s="22"/>
      <c r="D51" s="35"/>
      <c r="E51" s="35">
        <v>20</v>
      </c>
      <c r="F51" s="22"/>
      <c r="G51" s="22"/>
      <c r="H51" s="35"/>
      <c r="I51" s="22"/>
      <c r="J51" s="22"/>
      <c r="K51" s="33">
        <v>1</v>
      </c>
      <c r="L51" s="35">
        <f t="shared" si="11"/>
        <v>20</v>
      </c>
      <c r="M51" s="22"/>
      <c r="N51" s="35"/>
      <c r="O51" s="35">
        <v>20</v>
      </c>
      <c r="P51" s="46"/>
      <c r="Q51" s="44"/>
      <c r="R51" s="44"/>
      <c r="S51" s="44"/>
      <c r="T51" s="44"/>
      <c r="U51" s="44"/>
      <c r="V51" s="56"/>
      <c r="W51" s="56"/>
      <c r="X51" s="46"/>
      <c r="Y51" s="56"/>
      <c r="Z51" s="56"/>
      <c r="AA51" s="56"/>
      <c r="AB51" s="56"/>
      <c r="AC51" s="56"/>
    </row>
    <row r="52" spans="1:29" s="6" customFormat="1" ht="24.75" customHeight="1">
      <c r="A52" s="37" t="s">
        <v>324</v>
      </c>
      <c r="B52" s="33">
        <f t="shared" si="0"/>
        <v>20</v>
      </c>
      <c r="C52" s="22"/>
      <c r="D52" s="35"/>
      <c r="E52" s="35">
        <v>20</v>
      </c>
      <c r="F52" s="22"/>
      <c r="G52" s="22"/>
      <c r="H52" s="35"/>
      <c r="I52" s="22"/>
      <c r="J52" s="22"/>
      <c r="K52" s="33">
        <v>1</v>
      </c>
      <c r="L52" s="33">
        <f t="shared" si="11"/>
        <v>20</v>
      </c>
      <c r="M52" s="22"/>
      <c r="N52" s="35"/>
      <c r="O52" s="35">
        <v>20</v>
      </c>
      <c r="P52" s="46"/>
      <c r="Q52" s="44"/>
      <c r="R52" s="44"/>
      <c r="S52" s="44"/>
      <c r="T52" s="44"/>
      <c r="U52" s="44"/>
      <c r="V52" s="56"/>
      <c r="W52" s="56"/>
      <c r="X52" s="46"/>
      <c r="Y52" s="56"/>
      <c r="Z52" s="56"/>
      <c r="AA52" s="56"/>
      <c r="AB52" s="56"/>
      <c r="AC52" s="56"/>
    </row>
    <row r="53" spans="1:29" s="6" customFormat="1" ht="24.75" customHeight="1">
      <c r="A53" s="37" t="s">
        <v>326</v>
      </c>
      <c r="B53" s="33">
        <f t="shared" si="0"/>
        <v>18.53</v>
      </c>
      <c r="C53" s="22"/>
      <c r="D53" s="35"/>
      <c r="E53" s="35">
        <v>18.53</v>
      </c>
      <c r="F53" s="22"/>
      <c r="G53" s="22"/>
      <c r="H53" s="35"/>
      <c r="I53" s="22"/>
      <c r="J53" s="22"/>
      <c r="K53" s="33">
        <v>1</v>
      </c>
      <c r="L53" s="35">
        <f t="shared" si="11"/>
        <v>18.53</v>
      </c>
      <c r="M53" s="22"/>
      <c r="N53" s="35"/>
      <c r="O53" s="35">
        <v>18.53</v>
      </c>
      <c r="P53" s="46"/>
      <c r="Q53" s="44"/>
      <c r="R53" s="44"/>
      <c r="S53" s="44"/>
      <c r="T53" s="44"/>
      <c r="U53" s="44"/>
      <c r="V53" s="56"/>
      <c r="W53" s="56"/>
      <c r="X53" s="46"/>
      <c r="Y53" s="56"/>
      <c r="Z53" s="56"/>
      <c r="AA53" s="56"/>
      <c r="AB53" s="56"/>
      <c r="AC53" s="56"/>
    </row>
    <row r="54" spans="1:29" s="6" customFormat="1" ht="24.75" customHeight="1">
      <c r="A54" s="43" t="s">
        <v>467</v>
      </c>
      <c r="B54" s="25">
        <f t="shared" si="0"/>
        <v>83.13999999999999</v>
      </c>
      <c r="C54" s="25"/>
      <c r="D54" s="25">
        <f>SUM(D55:D75)</f>
        <v>83.13999999999999</v>
      </c>
      <c r="E54" s="25"/>
      <c r="F54" s="25"/>
      <c r="G54" s="25"/>
      <c r="H54" s="25"/>
      <c r="I54" s="25"/>
      <c r="J54" s="25"/>
      <c r="K54" s="25">
        <f>SUM(K55:K75)</f>
        <v>21</v>
      </c>
      <c r="L54" s="25">
        <f t="shared" si="11"/>
        <v>83.13999999999999</v>
      </c>
      <c r="M54" s="25"/>
      <c r="N54" s="25">
        <f>SUM(N55:N75)</f>
        <v>83.13999999999999</v>
      </c>
      <c r="O54" s="25"/>
      <c r="P54" s="25"/>
      <c r="Q54" s="25"/>
      <c r="R54" s="25"/>
      <c r="S54" s="25"/>
      <c r="T54" s="25"/>
      <c r="U54" s="25"/>
      <c r="V54" s="25"/>
      <c r="W54" s="25"/>
      <c r="X54" s="25"/>
      <c r="Y54" s="25"/>
      <c r="Z54" s="25"/>
      <c r="AA54" s="25"/>
      <c r="AB54" s="25"/>
      <c r="AC54" s="25"/>
    </row>
    <row r="55" spans="1:29" s="6" customFormat="1" ht="24.75" customHeight="1">
      <c r="A55" s="32" t="s">
        <v>256</v>
      </c>
      <c r="B55" s="44">
        <f t="shared" si="0"/>
        <v>15</v>
      </c>
      <c r="C55" s="44"/>
      <c r="D55" s="45">
        <v>15</v>
      </c>
      <c r="E55" s="44"/>
      <c r="F55" s="44"/>
      <c r="G55" s="44"/>
      <c r="H55" s="46"/>
      <c r="I55" s="44"/>
      <c r="J55" s="44"/>
      <c r="K55" s="44">
        <v>1</v>
      </c>
      <c r="L55" s="44">
        <v>5</v>
      </c>
      <c r="M55" s="44"/>
      <c r="N55" s="45">
        <v>15</v>
      </c>
      <c r="O55" s="25"/>
      <c r="P55" s="46"/>
      <c r="Q55" s="44"/>
      <c r="R55" s="44"/>
      <c r="S55" s="44"/>
      <c r="T55" s="44"/>
      <c r="U55" s="44"/>
      <c r="V55" s="58"/>
      <c r="W55" s="58"/>
      <c r="X55" s="46"/>
      <c r="Y55" s="58"/>
      <c r="Z55" s="58"/>
      <c r="AA55" s="58"/>
      <c r="AB55" s="58"/>
      <c r="AC55" s="58"/>
    </row>
    <row r="56" spans="1:29" s="6" customFormat="1" ht="24.75" customHeight="1">
      <c r="A56" s="32" t="s">
        <v>259</v>
      </c>
      <c r="B56" s="44">
        <f t="shared" si="0"/>
        <v>4</v>
      </c>
      <c r="C56" s="44"/>
      <c r="D56" s="45">
        <v>4</v>
      </c>
      <c r="E56" s="44"/>
      <c r="F56" s="44"/>
      <c r="G56" s="44"/>
      <c r="H56" s="46"/>
      <c r="I56" s="44"/>
      <c r="J56" s="44"/>
      <c r="K56" s="44">
        <v>1</v>
      </c>
      <c r="L56" s="44">
        <v>6</v>
      </c>
      <c r="M56" s="44"/>
      <c r="N56" s="45">
        <v>4</v>
      </c>
      <c r="O56" s="25"/>
      <c r="P56" s="46"/>
      <c r="Q56" s="44"/>
      <c r="R56" s="44"/>
      <c r="S56" s="44"/>
      <c r="T56" s="44"/>
      <c r="U56" s="44"/>
      <c r="V56" s="58"/>
      <c r="W56" s="58"/>
      <c r="X56" s="46"/>
      <c r="Y56" s="58"/>
      <c r="Z56" s="58"/>
      <c r="AA56" s="58"/>
      <c r="AB56" s="58"/>
      <c r="AC56" s="58"/>
    </row>
    <row r="57" spans="1:29" s="6" customFormat="1" ht="24.75" customHeight="1">
      <c r="A57" s="32" t="s">
        <v>260</v>
      </c>
      <c r="B57" s="44">
        <f t="shared" si="0"/>
        <v>2</v>
      </c>
      <c r="C57" s="44"/>
      <c r="D57" s="45">
        <v>2</v>
      </c>
      <c r="E57" s="44"/>
      <c r="F57" s="44"/>
      <c r="G57" s="44"/>
      <c r="H57" s="46"/>
      <c r="I57" s="44"/>
      <c r="J57" s="44"/>
      <c r="K57" s="44">
        <v>1</v>
      </c>
      <c r="L57" s="44">
        <v>6</v>
      </c>
      <c r="M57" s="44"/>
      <c r="N57" s="45">
        <v>2</v>
      </c>
      <c r="O57" s="25"/>
      <c r="P57" s="46"/>
      <c r="Q57" s="44"/>
      <c r="R57" s="44"/>
      <c r="S57" s="44"/>
      <c r="T57" s="44"/>
      <c r="U57" s="44"/>
      <c r="V57" s="58"/>
      <c r="W57" s="58"/>
      <c r="X57" s="46"/>
      <c r="Y57" s="58"/>
      <c r="Z57" s="58"/>
      <c r="AA57" s="58"/>
      <c r="AB57" s="58"/>
      <c r="AC57" s="58"/>
    </row>
    <row r="58" spans="1:29" s="6" customFormat="1" ht="24.75" customHeight="1">
      <c r="A58" s="32" t="s">
        <v>261</v>
      </c>
      <c r="B58" s="44">
        <f t="shared" si="0"/>
        <v>4</v>
      </c>
      <c r="C58" s="44"/>
      <c r="D58" s="45">
        <v>4</v>
      </c>
      <c r="E58" s="44"/>
      <c r="F58" s="44"/>
      <c r="G58" s="44"/>
      <c r="H58" s="46"/>
      <c r="I58" s="44"/>
      <c r="J58" s="44"/>
      <c r="K58" s="44">
        <v>1</v>
      </c>
      <c r="L58" s="44">
        <v>6</v>
      </c>
      <c r="M58" s="44"/>
      <c r="N58" s="45">
        <v>4</v>
      </c>
      <c r="O58" s="25"/>
      <c r="P58" s="46"/>
      <c r="Q58" s="44"/>
      <c r="R58" s="44"/>
      <c r="S58" s="44"/>
      <c r="T58" s="44"/>
      <c r="U58" s="44"/>
      <c r="V58" s="58"/>
      <c r="W58" s="58"/>
      <c r="X58" s="46"/>
      <c r="Y58" s="58"/>
      <c r="Z58" s="58"/>
      <c r="AA58" s="58"/>
      <c r="AB58" s="58"/>
      <c r="AC58" s="58"/>
    </row>
    <row r="59" spans="1:29" s="6" customFormat="1" ht="24.75" customHeight="1">
      <c r="A59" s="32" t="s">
        <v>263</v>
      </c>
      <c r="B59" s="44">
        <f t="shared" si="0"/>
        <v>1.2</v>
      </c>
      <c r="C59" s="44"/>
      <c r="D59" s="45">
        <v>1.2</v>
      </c>
      <c r="E59" s="44"/>
      <c r="F59" s="44"/>
      <c r="G59" s="44"/>
      <c r="H59" s="46"/>
      <c r="I59" s="44"/>
      <c r="J59" s="44"/>
      <c r="K59" s="44">
        <v>1</v>
      </c>
      <c r="L59" s="44">
        <v>1.8</v>
      </c>
      <c r="M59" s="44"/>
      <c r="N59" s="45">
        <v>1.2</v>
      </c>
      <c r="O59" s="25"/>
      <c r="P59" s="46"/>
      <c r="Q59" s="44"/>
      <c r="R59" s="44"/>
      <c r="S59" s="44"/>
      <c r="T59" s="44"/>
      <c r="U59" s="44"/>
      <c r="V59" s="58"/>
      <c r="W59" s="58"/>
      <c r="X59" s="46"/>
      <c r="Y59" s="58"/>
      <c r="Z59" s="58"/>
      <c r="AA59" s="58"/>
      <c r="AB59" s="58"/>
      <c r="AC59" s="58"/>
    </row>
    <row r="60" spans="1:29" s="6" customFormat="1" ht="24.75" customHeight="1">
      <c r="A60" s="32" t="s">
        <v>265</v>
      </c>
      <c r="B60" s="44">
        <f t="shared" si="0"/>
        <v>1</v>
      </c>
      <c r="C60" s="44"/>
      <c r="D60" s="45">
        <v>1</v>
      </c>
      <c r="E60" s="44"/>
      <c r="F60" s="44"/>
      <c r="G60" s="44"/>
      <c r="H60" s="46"/>
      <c r="I60" s="44"/>
      <c r="J60" s="44"/>
      <c r="K60" s="44">
        <v>1</v>
      </c>
      <c r="L60" s="44">
        <v>2.2</v>
      </c>
      <c r="M60" s="44"/>
      <c r="N60" s="45">
        <v>1</v>
      </c>
      <c r="O60" s="25"/>
      <c r="P60" s="46"/>
      <c r="Q60" s="44"/>
      <c r="R60" s="44"/>
      <c r="S60" s="44"/>
      <c r="T60" s="44"/>
      <c r="U60" s="44"/>
      <c r="V60" s="58"/>
      <c r="W60" s="58"/>
      <c r="X60" s="46"/>
      <c r="Y60" s="58"/>
      <c r="Z60" s="58"/>
      <c r="AA60" s="58"/>
      <c r="AB60" s="58"/>
      <c r="AC60" s="58"/>
    </row>
    <row r="61" spans="1:29" s="6" customFormat="1" ht="24.75" customHeight="1">
      <c r="A61" s="32" t="s">
        <v>267</v>
      </c>
      <c r="B61" s="44">
        <f t="shared" si="0"/>
        <v>0.9</v>
      </c>
      <c r="C61" s="44"/>
      <c r="D61" s="45">
        <v>0.9</v>
      </c>
      <c r="E61" s="44"/>
      <c r="F61" s="44"/>
      <c r="G61" s="44"/>
      <c r="H61" s="46"/>
      <c r="I61" s="44"/>
      <c r="J61" s="44"/>
      <c r="K61" s="44">
        <v>1</v>
      </c>
      <c r="L61" s="44">
        <v>0.9</v>
      </c>
      <c r="M61" s="44"/>
      <c r="N61" s="45">
        <v>0.9</v>
      </c>
      <c r="O61" s="25"/>
      <c r="P61" s="46"/>
      <c r="Q61" s="44"/>
      <c r="R61" s="44"/>
      <c r="S61" s="44"/>
      <c r="T61" s="44"/>
      <c r="U61" s="44"/>
      <c r="V61" s="58"/>
      <c r="W61" s="58"/>
      <c r="X61" s="46"/>
      <c r="Y61" s="58"/>
      <c r="Z61" s="58"/>
      <c r="AA61" s="58"/>
      <c r="AB61" s="58"/>
      <c r="AC61" s="58"/>
    </row>
    <row r="62" spans="1:29" s="6" customFormat="1" ht="24.75" customHeight="1">
      <c r="A62" s="32" t="s">
        <v>269</v>
      </c>
      <c r="B62" s="44">
        <f t="shared" si="0"/>
        <v>1.8</v>
      </c>
      <c r="C62" s="44"/>
      <c r="D62" s="45">
        <v>1.8</v>
      </c>
      <c r="E62" s="44"/>
      <c r="F62" s="44"/>
      <c r="G62" s="44"/>
      <c r="H62" s="46"/>
      <c r="I62" s="44"/>
      <c r="J62" s="44"/>
      <c r="K62" s="44">
        <v>1</v>
      </c>
      <c r="L62" s="44">
        <v>1</v>
      </c>
      <c r="M62" s="44"/>
      <c r="N62" s="45">
        <v>1.8</v>
      </c>
      <c r="O62" s="25"/>
      <c r="P62" s="46"/>
      <c r="Q62" s="44"/>
      <c r="R62" s="44"/>
      <c r="S62" s="44"/>
      <c r="T62" s="44"/>
      <c r="U62" s="44"/>
      <c r="V62" s="58"/>
      <c r="W62" s="58"/>
      <c r="X62" s="46"/>
      <c r="Y62" s="58"/>
      <c r="Z62" s="58"/>
      <c r="AA62" s="58"/>
      <c r="AB62" s="58"/>
      <c r="AC62" s="58"/>
    </row>
    <row r="63" spans="1:29" s="6" customFormat="1" ht="24.75" customHeight="1">
      <c r="A63" s="32" t="s">
        <v>271</v>
      </c>
      <c r="B63" s="44">
        <f t="shared" si="0"/>
        <v>2.2</v>
      </c>
      <c r="C63" s="44"/>
      <c r="D63" s="45">
        <v>2.2</v>
      </c>
      <c r="E63" s="44"/>
      <c r="F63" s="44"/>
      <c r="G63" s="44"/>
      <c r="H63" s="46"/>
      <c r="I63" s="44"/>
      <c r="J63" s="44"/>
      <c r="K63" s="44">
        <v>1</v>
      </c>
      <c r="L63" s="44">
        <v>1.2</v>
      </c>
      <c r="M63" s="44"/>
      <c r="N63" s="45">
        <v>2.2</v>
      </c>
      <c r="O63" s="25"/>
      <c r="P63" s="46"/>
      <c r="Q63" s="44"/>
      <c r="R63" s="44"/>
      <c r="S63" s="44"/>
      <c r="T63" s="44"/>
      <c r="U63" s="44"/>
      <c r="V63" s="58"/>
      <c r="W63" s="58"/>
      <c r="X63" s="46"/>
      <c r="Y63" s="58"/>
      <c r="Z63" s="58"/>
      <c r="AA63" s="58"/>
      <c r="AB63" s="58"/>
      <c r="AC63" s="58"/>
    </row>
    <row r="64" spans="1:29" s="6" customFormat="1" ht="24.75" customHeight="1">
      <c r="A64" s="32" t="s">
        <v>273</v>
      </c>
      <c r="B64" s="44">
        <f t="shared" si="0"/>
        <v>6</v>
      </c>
      <c r="C64" s="44"/>
      <c r="D64" s="45">
        <v>6</v>
      </c>
      <c r="E64" s="44"/>
      <c r="F64" s="44"/>
      <c r="G64" s="44"/>
      <c r="H64" s="46"/>
      <c r="I64" s="44"/>
      <c r="J64" s="44"/>
      <c r="K64" s="44">
        <v>1</v>
      </c>
      <c r="L64" s="44">
        <v>4</v>
      </c>
      <c r="M64" s="44"/>
      <c r="N64" s="45">
        <v>6</v>
      </c>
      <c r="O64" s="25"/>
      <c r="P64" s="46"/>
      <c r="Q64" s="44"/>
      <c r="R64" s="44"/>
      <c r="S64" s="44"/>
      <c r="T64" s="44"/>
      <c r="U64" s="44"/>
      <c r="V64" s="58"/>
      <c r="W64" s="58"/>
      <c r="X64" s="46"/>
      <c r="Y64" s="58"/>
      <c r="Z64" s="58"/>
      <c r="AA64" s="58"/>
      <c r="AB64" s="58"/>
      <c r="AC64" s="58"/>
    </row>
    <row r="65" spans="1:29" s="6" customFormat="1" ht="24.75" customHeight="1">
      <c r="A65" s="32" t="s">
        <v>274</v>
      </c>
      <c r="B65" s="44">
        <f t="shared" si="0"/>
        <v>5</v>
      </c>
      <c r="C65" s="44"/>
      <c r="D65" s="45">
        <v>5</v>
      </c>
      <c r="E65" s="44"/>
      <c r="F65" s="44"/>
      <c r="G65" s="44"/>
      <c r="H65" s="46"/>
      <c r="I65" s="44"/>
      <c r="J65" s="44"/>
      <c r="K65" s="44">
        <v>1</v>
      </c>
      <c r="L65" s="44">
        <v>15</v>
      </c>
      <c r="M65" s="44"/>
      <c r="N65" s="45">
        <v>5</v>
      </c>
      <c r="O65" s="25"/>
      <c r="P65" s="46"/>
      <c r="Q65" s="44"/>
      <c r="R65" s="44"/>
      <c r="S65" s="44"/>
      <c r="T65" s="44"/>
      <c r="U65" s="44"/>
      <c r="V65" s="58"/>
      <c r="W65" s="58"/>
      <c r="X65" s="46"/>
      <c r="Y65" s="58"/>
      <c r="Z65" s="58"/>
      <c r="AA65" s="58"/>
      <c r="AB65" s="58"/>
      <c r="AC65" s="58"/>
    </row>
    <row r="66" spans="1:29" s="6" customFormat="1" ht="24.75" customHeight="1">
      <c r="A66" s="32" t="s">
        <v>276</v>
      </c>
      <c r="B66" s="44">
        <f t="shared" si="0"/>
        <v>1</v>
      </c>
      <c r="C66" s="44"/>
      <c r="D66" s="45">
        <v>1</v>
      </c>
      <c r="E66" s="44"/>
      <c r="F66" s="44"/>
      <c r="G66" s="44"/>
      <c r="H66" s="46"/>
      <c r="I66" s="44"/>
      <c r="J66" s="44"/>
      <c r="K66" s="44">
        <v>1</v>
      </c>
      <c r="L66" s="44">
        <v>4</v>
      </c>
      <c r="M66" s="44"/>
      <c r="N66" s="45">
        <v>1</v>
      </c>
      <c r="O66" s="25"/>
      <c r="P66" s="46"/>
      <c r="Q66" s="44"/>
      <c r="R66" s="44"/>
      <c r="S66" s="44"/>
      <c r="T66" s="44"/>
      <c r="U66" s="44"/>
      <c r="V66" s="58"/>
      <c r="W66" s="58"/>
      <c r="X66" s="46"/>
      <c r="Y66" s="58"/>
      <c r="Z66" s="58"/>
      <c r="AA66" s="58"/>
      <c r="AB66" s="58"/>
      <c r="AC66" s="58"/>
    </row>
    <row r="67" spans="1:29" s="6" customFormat="1" ht="24.75" customHeight="1">
      <c r="A67" s="32" t="s">
        <v>278</v>
      </c>
      <c r="B67" s="44">
        <f t="shared" si="0"/>
        <v>5</v>
      </c>
      <c r="C67" s="44"/>
      <c r="D67" s="45">
        <v>5</v>
      </c>
      <c r="E67" s="44"/>
      <c r="F67" s="44"/>
      <c r="G67" s="44"/>
      <c r="H67" s="46"/>
      <c r="I67" s="44"/>
      <c r="J67" s="44"/>
      <c r="K67" s="44">
        <v>1</v>
      </c>
      <c r="L67" s="44">
        <v>2</v>
      </c>
      <c r="M67" s="44"/>
      <c r="N67" s="45">
        <v>5</v>
      </c>
      <c r="O67" s="25"/>
      <c r="P67" s="46"/>
      <c r="Q67" s="44"/>
      <c r="R67" s="44"/>
      <c r="S67" s="44"/>
      <c r="T67" s="44"/>
      <c r="U67" s="44"/>
      <c r="V67" s="58"/>
      <c r="W67" s="58"/>
      <c r="X67" s="46"/>
      <c r="Y67" s="58"/>
      <c r="Z67" s="58"/>
      <c r="AA67" s="58"/>
      <c r="AB67" s="58"/>
      <c r="AC67" s="58"/>
    </row>
    <row r="68" spans="1:256" s="11" customFormat="1" ht="25.5" customHeight="1">
      <c r="A68" s="32" t="s">
        <v>280</v>
      </c>
      <c r="B68" s="44">
        <f t="shared" si="0"/>
        <v>2</v>
      </c>
      <c r="C68" s="44"/>
      <c r="D68" s="45">
        <v>2</v>
      </c>
      <c r="E68" s="44"/>
      <c r="F68" s="44"/>
      <c r="G68" s="44"/>
      <c r="H68" s="46"/>
      <c r="I68" s="44"/>
      <c r="J68" s="44"/>
      <c r="K68" s="44">
        <v>1</v>
      </c>
      <c r="L68" s="44">
        <v>2</v>
      </c>
      <c r="M68" s="44"/>
      <c r="N68" s="45">
        <v>2</v>
      </c>
      <c r="O68" s="25"/>
      <c r="P68" s="46"/>
      <c r="Q68" s="44"/>
      <c r="R68" s="44"/>
      <c r="S68" s="44"/>
      <c r="T68" s="44"/>
      <c r="U68" s="44"/>
      <c r="V68" s="58"/>
      <c r="W68" s="58"/>
      <c r="X68" s="46"/>
      <c r="Y68" s="58"/>
      <c r="Z68" s="58"/>
      <c r="AA68" s="58"/>
      <c r="AB68" s="58"/>
      <c r="AC68" s="58"/>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11" customFormat="1" ht="25.5" customHeight="1">
      <c r="A69" s="32" t="s">
        <v>282</v>
      </c>
      <c r="B69" s="44">
        <f t="shared" si="0"/>
        <v>1</v>
      </c>
      <c r="C69" s="44"/>
      <c r="D69" s="45">
        <v>1</v>
      </c>
      <c r="E69" s="44"/>
      <c r="F69" s="44"/>
      <c r="G69" s="44"/>
      <c r="H69" s="46"/>
      <c r="I69" s="44"/>
      <c r="J69" s="44"/>
      <c r="K69" s="44">
        <v>1</v>
      </c>
      <c r="L69" s="44">
        <v>5</v>
      </c>
      <c r="M69" s="44"/>
      <c r="N69" s="45">
        <v>1</v>
      </c>
      <c r="O69" s="25"/>
      <c r="P69" s="46"/>
      <c r="Q69" s="44"/>
      <c r="R69" s="44"/>
      <c r="S69" s="44"/>
      <c r="T69" s="44"/>
      <c r="U69" s="44"/>
      <c r="V69" s="58"/>
      <c r="W69" s="58"/>
      <c r="X69" s="46"/>
      <c r="Y69" s="58"/>
      <c r="Z69" s="58"/>
      <c r="AA69" s="58"/>
      <c r="AB69" s="58"/>
      <c r="AC69" s="58"/>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11" customFormat="1" ht="25.5" customHeight="1">
      <c r="A70" s="32" t="s">
        <v>284</v>
      </c>
      <c r="B70" s="33">
        <f t="shared" si="0"/>
        <v>4.85</v>
      </c>
      <c r="C70" s="33"/>
      <c r="D70" s="38">
        <v>4.85</v>
      </c>
      <c r="E70" s="33"/>
      <c r="F70" s="33"/>
      <c r="G70" s="33"/>
      <c r="H70" s="35"/>
      <c r="I70" s="33"/>
      <c r="J70" s="33"/>
      <c r="K70" s="33">
        <v>1</v>
      </c>
      <c r="L70" s="33">
        <f aca="true" t="shared" si="13" ref="L70:L75">N70</f>
        <v>4.85</v>
      </c>
      <c r="M70" s="33"/>
      <c r="N70" s="38">
        <v>4.85</v>
      </c>
      <c r="O70" s="25"/>
      <c r="P70" s="46"/>
      <c r="Q70" s="44"/>
      <c r="R70" s="44"/>
      <c r="S70" s="44"/>
      <c r="T70" s="44"/>
      <c r="U70" s="44"/>
      <c r="V70" s="58"/>
      <c r="W70" s="58"/>
      <c r="X70" s="46"/>
      <c r="Y70" s="58"/>
      <c r="Z70" s="58"/>
      <c r="AA70" s="58"/>
      <c r="AB70" s="58"/>
      <c r="AC70" s="58"/>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9" s="6" customFormat="1" ht="24.75" customHeight="1">
      <c r="A71" s="32" t="s">
        <v>286</v>
      </c>
      <c r="B71" s="33">
        <f t="shared" si="0"/>
        <v>2.91</v>
      </c>
      <c r="C71" s="33"/>
      <c r="D71" s="38">
        <v>2.91</v>
      </c>
      <c r="E71" s="33"/>
      <c r="F71" s="33"/>
      <c r="G71" s="33"/>
      <c r="H71" s="35"/>
      <c r="I71" s="33"/>
      <c r="J71" s="33"/>
      <c r="K71" s="33">
        <v>1</v>
      </c>
      <c r="L71" s="33">
        <f t="shared" si="13"/>
        <v>2.91</v>
      </c>
      <c r="M71" s="33"/>
      <c r="N71" s="38">
        <v>2.91</v>
      </c>
      <c r="O71" s="25"/>
      <c r="P71" s="46"/>
      <c r="Q71" s="44"/>
      <c r="R71" s="44"/>
      <c r="S71" s="44"/>
      <c r="T71" s="44"/>
      <c r="U71" s="44"/>
      <c r="V71" s="58"/>
      <c r="W71" s="58"/>
      <c r="X71" s="46"/>
      <c r="Y71" s="58"/>
      <c r="Z71" s="58"/>
      <c r="AA71" s="58"/>
      <c r="AB71" s="58"/>
      <c r="AC71" s="58"/>
    </row>
    <row r="72" spans="1:29" s="6" customFormat="1" ht="24.75" customHeight="1">
      <c r="A72" s="32" t="s">
        <v>288</v>
      </c>
      <c r="B72" s="33">
        <f t="shared" si="0"/>
        <v>5.82</v>
      </c>
      <c r="C72" s="33"/>
      <c r="D72" s="38">
        <v>5.82</v>
      </c>
      <c r="E72" s="33"/>
      <c r="F72" s="33"/>
      <c r="G72" s="33"/>
      <c r="H72" s="35"/>
      <c r="I72" s="33"/>
      <c r="J72" s="33"/>
      <c r="K72" s="33">
        <v>1</v>
      </c>
      <c r="L72" s="33">
        <f t="shared" si="13"/>
        <v>5.82</v>
      </c>
      <c r="M72" s="33"/>
      <c r="N72" s="38">
        <v>5.82</v>
      </c>
      <c r="O72" s="25"/>
      <c r="P72" s="46"/>
      <c r="Q72" s="44"/>
      <c r="R72" s="44"/>
      <c r="S72" s="44"/>
      <c r="T72" s="44"/>
      <c r="U72" s="44"/>
      <c r="V72" s="58"/>
      <c r="W72" s="58"/>
      <c r="X72" s="46"/>
      <c r="Y72" s="58"/>
      <c r="Z72" s="58"/>
      <c r="AA72" s="58"/>
      <c r="AB72" s="58"/>
      <c r="AC72" s="58"/>
    </row>
    <row r="73" spans="1:29" s="6" customFormat="1" ht="24.75" customHeight="1">
      <c r="A73" s="32" t="s">
        <v>290</v>
      </c>
      <c r="B73" s="33">
        <f t="shared" si="0"/>
        <v>5.82</v>
      </c>
      <c r="C73" s="33"/>
      <c r="D73" s="38">
        <v>5.82</v>
      </c>
      <c r="E73" s="33"/>
      <c r="F73" s="33"/>
      <c r="G73" s="33"/>
      <c r="H73" s="35"/>
      <c r="I73" s="33"/>
      <c r="J73" s="33"/>
      <c r="K73" s="33">
        <v>1</v>
      </c>
      <c r="L73" s="33">
        <f t="shared" si="13"/>
        <v>5.82</v>
      </c>
      <c r="M73" s="33"/>
      <c r="N73" s="38">
        <v>5.82</v>
      </c>
      <c r="O73" s="25"/>
      <c r="P73" s="46"/>
      <c r="Q73" s="44"/>
      <c r="R73" s="44"/>
      <c r="S73" s="44"/>
      <c r="T73" s="44"/>
      <c r="U73" s="44"/>
      <c r="V73" s="58"/>
      <c r="W73" s="58"/>
      <c r="X73" s="46"/>
      <c r="Y73" s="58"/>
      <c r="Z73" s="58"/>
      <c r="AA73" s="58"/>
      <c r="AB73" s="58"/>
      <c r="AC73" s="58"/>
    </row>
    <row r="74" spans="1:29" s="6" customFormat="1" ht="24.75" customHeight="1">
      <c r="A74" s="32" t="s">
        <v>292</v>
      </c>
      <c r="B74" s="33">
        <f aca="true" t="shared" si="14" ref="B74:B137">SUM(C74:J74)</f>
        <v>5.82</v>
      </c>
      <c r="C74" s="33"/>
      <c r="D74" s="38">
        <v>5.82</v>
      </c>
      <c r="E74" s="33"/>
      <c r="F74" s="33"/>
      <c r="G74" s="33"/>
      <c r="H74" s="35"/>
      <c r="I74" s="33"/>
      <c r="J74" s="33"/>
      <c r="K74" s="33">
        <v>1</v>
      </c>
      <c r="L74" s="33">
        <f t="shared" si="13"/>
        <v>5.82</v>
      </c>
      <c r="M74" s="33"/>
      <c r="N74" s="38">
        <v>5.82</v>
      </c>
      <c r="O74" s="25"/>
      <c r="P74" s="46"/>
      <c r="Q74" s="44"/>
      <c r="R74" s="44"/>
      <c r="S74" s="44"/>
      <c r="T74" s="44"/>
      <c r="U74" s="44"/>
      <c r="V74" s="58"/>
      <c r="W74" s="58"/>
      <c r="X74" s="46"/>
      <c r="Y74" s="58"/>
      <c r="Z74" s="58"/>
      <c r="AA74" s="58"/>
      <c r="AB74" s="58"/>
      <c r="AC74" s="58"/>
    </row>
    <row r="75" spans="1:29" s="6" customFormat="1" ht="24.75" customHeight="1">
      <c r="A75" s="32" t="s">
        <v>294</v>
      </c>
      <c r="B75" s="33">
        <f t="shared" si="14"/>
        <v>5.82</v>
      </c>
      <c r="C75" s="33"/>
      <c r="D75" s="38">
        <v>5.82</v>
      </c>
      <c r="E75" s="33"/>
      <c r="F75" s="33"/>
      <c r="G75" s="33"/>
      <c r="H75" s="35"/>
      <c r="I75" s="33"/>
      <c r="J75" s="33"/>
      <c r="K75" s="33">
        <v>1</v>
      </c>
      <c r="L75" s="33">
        <f t="shared" si="13"/>
        <v>5.82</v>
      </c>
      <c r="M75" s="33"/>
      <c r="N75" s="38">
        <v>5.82</v>
      </c>
      <c r="O75" s="25"/>
      <c r="P75" s="46"/>
      <c r="Q75" s="44"/>
      <c r="R75" s="44"/>
      <c r="S75" s="44"/>
      <c r="T75" s="44"/>
      <c r="U75" s="44"/>
      <c r="V75" s="58"/>
      <c r="W75" s="58"/>
      <c r="X75" s="46"/>
      <c r="Y75" s="58"/>
      <c r="Z75" s="58"/>
      <c r="AA75" s="58"/>
      <c r="AB75" s="58"/>
      <c r="AC75" s="58"/>
    </row>
    <row r="76" spans="1:29" s="10" customFormat="1" ht="24" customHeight="1">
      <c r="A76" s="62" t="s">
        <v>468</v>
      </c>
      <c r="B76" s="25">
        <f t="shared" si="14"/>
        <v>235.48</v>
      </c>
      <c r="C76" s="25"/>
      <c r="D76" s="42">
        <f>SUM(D77:D114)</f>
        <v>235.48</v>
      </c>
      <c r="E76" s="42"/>
      <c r="F76" s="42"/>
      <c r="G76" s="42"/>
      <c r="H76" s="42"/>
      <c r="I76" s="42"/>
      <c r="J76" s="42"/>
      <c r="K76" s="42"/>
      <c r="L76" s="42">
        <f aca="true" t="shared" si="15" ref="L76:L114">SUM(M76:S76)</f>
        <v>235.48</v>
      </c>
      <c r="M76" s="42"/>
      <c r="N76" s="42">
        <f>SUM(N77:N114)</f>
        <v>235.48</v>
      </c>
      <c r="O76" s="25"/>
      <c r="P76" s="42"/>
      <c r="Q76" s="25"/>
      <c r="R76" s="25"/>
      <c r="S76" s="25"/>
      <c r="T76" s="25"/>
      <c r="U76" s="25"/>
      <c r="V76" s="66"/>
      <c r="W76" s="66"/>
      <c r="X76" s="42"/>
      <c r="Y76" s="66"/>
      <c r="Z76" s="66"/>
      <c r="AA76" s="66"/>
      <c r="AB76" s="66"/>
      <c r="AC76" s="66"/>
    </row>
    <row r="77" spans="1:29" s="6" customFormat="1" ht="18" customHeight="1">
      <c r="A77" s="32" t="s">
        <v>378</v>
      </c>
      <c r="B77" s="33">
        <f t="shared" si="14"/>
        <v>15.5</v>
      </c>
      <c r="C77" s="22"/>
      <c r="D77" s="38">
        <v>15.5</v>
      </c>
      <c r="E77" s="22"/>
      <c r="F77" s="22"/>
      <c r="G77" s="22"/>
      <c r="H77" s="35"/>
      <c r="I77" s="22"/>
      <c r="J77" s="22"/>
      <c r="K77" s="33">
        <v>1</v>
      </c>
      <c r="L77" s="35">
        <f t="shared" si="15"/>
        <v>15.5</v>
      </c>
      <c r="M77" s="22"/>
      <c r="N77" s="38">
        <v>15.5</v>
      </c>
      <c r="O77" s="25"/>
      <c r="P77" s="46"/>
      <c r="Q77" s="44"/>
      <c r="R77" s="44"/>
      <c r="S77" s="44"/>
      <c r="T77" s="44"/>
      <c r="U77" s="44"/>
      <c r="V77" s="56"/>
      <c r="W77" s="56"/>
      <c r="X77" s="46"/>
      <c r="Y77" s="56"/>
      <c r="Z77" s="56"/>
      <c r="AA77" s="56"/>
      <c r="AB77" s="56"/>
      <c r="AC77" s="56"/>
    </row>
    <row r="78" spans="1:29" s="6" customFormat="1" ht="18" customHeight="1">
      <c r="A78" s="32" t="s">
        <v>381</v>
      </c>
      <c r="B78" s="33">
        <f t="shared" si="14"/>
        <v>15.5</v>
      </c>
      <c r="C78" s="22"/>
      <c r="D78" s="38">
        <v>15.5</v>
      </c>
      <c r="E78" s="22"/>
      <c r="F78" s="22"/>
      <c r="G78" s="22"/>
      <c r="H78" s="35"/>
      <c r="I78" s="22"/>
      <c r="J78" s="22"/>
      <c r="K78" s="33">
        <v>1</v>
      </c>
      <c r="L78" s="35">
        <f t="shared" si="15"/>
        <v>15.5</v>
      </c>
      <c r="M78" s="22"/>
      <c r="N78" s="38">
        <v>15.5</v>
      </c>
      <c r="O78" s="25"/>
      <c r="P78" s="46"/>
      <c r="Q78" s="44"/>
      <c r="R78" s="44"/>
      <c r="S78" s="44"/>
      <c r="T78" s="44"/>
      <c r="U78" s="44"/>
      <c r="V78" s="56"/>
      <c r="W78" s="56"/>
      <c r="X78" s="46"/>
      <c r="Y78" s="56"/>
      <c r="Z78" s="56"/>
      <c r="AA78" s="56"/>
      <c r="AB78" s="56"/>
      <c r="AC78" s="56"/>
    </row>
    <row r="79" spans="1:29" s="6" customFormat="1" ht="18" customHeight="1">
      <c r="A79" s="32" t="s">
        <v>383</v>
      </c>
      <c r="B79" s="33">
        <f t="shared" si="14"/>
        <v>15.5</v>
      </c>
      <c r="C79" s="22"/>
      <c r="D79" s="38">
        <v>15.5</v>
      </c>
      <c r="E79" s="22"/>
      <c r="F79" s="22"/>
      <c r="G79" s="22"/>
      <c r="H79" s="35"/>
      <c r="I79" s="22"/>
      <c r="J79" s="22"/>
      <c r="K79" s="33">
        <v>1</v>
      </c>
      <c r="L79" s="35">
        <f t="shared" si="15"/>
        <v>15.5</v>
      </c>
      <c r="M79" s="22"/>
      <c r="N79" s="38">
        <v>15.5</v>
      </c>
      <c r="O79" s="25"/>
      <c r="P79" s="46"/>
      <c r="Q79" s="44"/>
      <c r="R79" s="44"/>
      <c r="S79" s="44"/>
      <c r="T79" s="44"/>
      <c r="U79" s="44"/>
      <c r="V79" s="56"/>
      <c r="W79" s="56"/>
      <c r="X79" s="46"/>
      <c r="Y79" s="56"/>
      <c r="Z79" s="56"/>
      <c r="AA79" s="56"/>
      <c r="AB79" s="56"/>
      <c r="AC79" s="56"/>
    </row>
    <row r="80" spans="1:29" s="6" customFormat="1" ht="18" customHeight="1">
      <c r="A80" s="32" t="s">
        <v>385</v>
      </c>
      <c r="B80" s="33">
        <f t="shared" si="14"/>
        <v>15.5</v>
      </c>
      <c r="C80" s="22"/>
      <c r="D80" s="38">
        <v>15.5</v>
      </c>
      <c r="E80" s="22"/>
      <c r="F80" s="22"/>
      <c r="G80" s="22"/>
      <c r="H80" s="35"/>
      <c r="I80" s="22"/>
      <c r="J80" s="22"/>
      <c r="K80" s="33">
        <v>1</v>
      </c>
      <c r="L80" s="35">
        <f t="shared" si="15"/>
        <v>15.5</v>
      </c>
      <c r="M80" s="22"/>
      <c r="N80" s="38">
        <v>15.5</v>
      </c>
      <c r="O80" s="25"/>
      <c r="P80" s="46"/>
      <c r="Q80" s="44"/>
      <c r="R80" s="44"/>
      <c r="S80" s="44"/>
      <c r="T80" s="44"/>
      <c r="U80" s="44"/>
      <c r="V80" s="56"/>
      <c r="W80" s="56"/>
      <c r="X80" s="46"/>
      <c r="Y80" s="56"/>
      <c r="Z80" s="56"/>
      <c r="AA80" s="56"/>
      <c r="AB80" s="56"/>
      <c r="AC80" s="56"/>
    </row>
    <row r="81" spans="1:29" s="6" customFormat="1" ht="18" customHeight="1">
      <c r="A81" s="32" t="s">
        <v>387</v>
      </c>
      <c r="B81" s="33">
        <f t="shared" si="14"/>
        <v>15.5</v>
      </c>
      <c r="C81" s="22"/>
      <c r="D81" s="38">
        <v>15.5</v>
      </c>
      <c r="E81" s="22"/>
      <c r="F81" s="22"/>
      <c r="G81" s="22"/>
      <c r="H81" s="35"/>
      <c r="I81" s="22"/>
      <c r="J81" s="22"/>
      <c r="K81" s="33">
        <v>1</v>
      </c>
      <c r="L81" s="35">
        <f t="shared" si="15"/>
        <v>15.5</v>
      </c>
      <c r="M81" s="22"/>
      <c r="N81" s="38">
        <v>15.5</v>
      </c>
      <c r="O81" s="25"/>
      <c r="P81" s="46"/>
      <c r="Q81" s="44"/>
      <c r="R81" s="44"/>
      <c r="S81" s="44"/>
      <c r="T81" s="44"/>
      <c r="U81" s="44"/>
      <c r="V81" s="56"/>
      <c r="W81" s="56"/>
      <c r="X81" s="46"/>
      <c r="Y81" s="56"/>
      <c r="Z81" s="56"/>
      <c r="AA81" s="56"/>
      <c r="AB81" s="56"/>
      <c r="AC81" s="56"/>
    </row>
    <row r="82" spans="1:29" s="6" customFormat="1" ht="18" customHeight="1">
      <c r="A82" s="32" t="s">
        <v>389</v>
      </c>
      <c r="B82" s="33">
        <f t="shared" si="14"/>
        <v>15.5</v>
      </c>
      <c r="C82" s="22"/>
      <c r="D82" s="38">
        <v>15.5</v>
      </c>
      <c r="E82" s="22"/>
      <c r="F82" s="22"/>
      <c r="G82" s="22"/>
      <c r="H82" s="35"/>
      <c r="I82" s="22"/>
      <c r="J82" s="22"/>
      <c r="K82" s="33">
        <v>1</v>
      </c>
      <c r="L82" s="35">
        <f t="shared" si="15"/>
        <v>15.5</v>
      </c>
      <c r="M82" s="22"/>
      <c r="N82" s="38">
        <v>15.5</v>
      </c>
      <c r="O82" s="25"/>
      <c r="P82" s="46"/>
      <c r="Q82" s="44"/>
      <c r="R82" s="44"/>
      <c r="S82" s="44"/>
      <c r="T82" s="44"/>
      <c r="U82" s="44"/>
      <c r="V82" s="56"/>
      <c r="W82" s="56"/>
      <c r="X82" s="46"/>
      <c r="Y82" s="56"/>
      <c r="Z82" s="56"/>
      <c r="AA82" s="56"/>
      <c r="AB82" s="56"/>
      <c r="AC82" s="56"/>
    </row>
    <row r="83" spans="1:29" s="6" customFormat="1" ht="18" customHeight="1">
      <c r="A83" s="32" t="s">
        <v>391</v>
      </c>
      <c r="B83" s="33">
        <f t="shared" si="14"/>
        <v>15.5</v>
      </c>
      <c r="C83" s="22"/>
      <c r="D83" s="38">
        <v>15.5</v>
      </c>
      <c r="E83" s="22"/>
      <c r="F83" s="22"/>
      <c r="G83" s="22"/>
      <c r="H83" s="35"/>
      <c r="I83" s="22"/>
      <c r="J83" s="22"/>
      <c r="K83" s="33">
        <v>1</v>
      </c>
      <c r="L83" s="35">
        <f t="shared" si="15"/>
        <v>15.5</v>
      </c>
      <c r="M83" s="22"/>
      <c r="N83" s="38">
        <v>15.5</v>
      </c>
      <c r="O83" s="25"/>
      <c r="P83" s="46"/>
      <c r="Q83" s="44"/>
      <c r="R83" s="44"/>
      <c r="S83" s="44"/>
      <c r="T83" s="44"/>
      <c r="U83" s="44"/>
      <c r="V83" s="56"/>
      <c r="W83" s="56"/>
      <c r="X83" s="46"/>
      <c r="Y83" s="56"/>
      <c r="Z83" s="56"/>
      <c r="AA83" s="56"/>
      <c r="AB83" s="56"/>
      <c r="AC83" s="56"/>
    </row>
    <row r="84" spans="1:29" s="6" customFormat="1" ht="18" customHeight="1">
      <c r="A84" s="32" t="s">
        <v>393</v>
      </c>
      <c r="B84" s="33">
        <f t="shared" si="14"/>
        <v>15.5</v>
      </c>
      <c r="C84" s="22"/>
      <c r="D84" s="38">
        <v>15.5</v>
      </c>
      <c r="E84" s="22"/>
      <c r="F84" s="22"/>
      <c r="G84" s="22"/>
      <c r="H84" s="35"/>
      <c r="I84" s="22"/>
      <c r="J84" s="22"/>
      <c r="K84" s="33">
        <v>1</v>
      </c>
      <c r="L84" s="35">
        <f t="shared" si="15"/>
        <v>15.5</v>
      </c>
      <c r="M84" s="22"/>
      <c r="N84" s="38">
        <v>15.5</v>
      </c>
      <c r="O84" s="25"/>
      <c r="P84" s="46"/>
      <c r="Q84" s="44"/>
      <c r="R84" s="44"/>
      <c r="S84" s="44"/>
      <c r="T84" s="44"/>
      <c r="U84" s="44"/>
      <c r="V84" s="56"/>
      <c r="W84" s="56"/>
      <c r="X84" s="46"/>
      <c r="Y84" s="56"/>
      <c r="Z84" s="56"/>
      <c r="AA84" s="56"/>
      <c r="AB84" s="56"/>
      <c r="AC84" s="56"/>
    </row>
    <row r="85" spans="1:29" s="6" customFormat="1" ht="18" customHeight="1">
      <c r="A85" s="32" t="s">
        <v>395</v>
      </c>
      <c r="B85" s="33">
        <f t="shared" si="14"/>
        <v>15.5</v>
      </c>
      <c r="C85" s="22"/>
      <c r="D85" s="38">
        <v>15.5</v>
      </c>
      <c r="E85" s="22"/>
      <c r="F85" s="22"/>
      <c r="G85" s="22"/>
      <c r="H85" s="35"/>
      <c r="I85" s="22"/>
      <c r="J85" s="22"/>
      <c r="K85" s="33">
        <v>1</v>
      </c>
      <c r="L85" s="35">
        <f t="shared" si="15"/>
        <v>15.5</v>
      </c>
      <c r="M85" s="22"/>
      <c r="N85" s="38">
        <v>15.5</v>
      </c>
      <c r="O85" s="25"/>
      <c r="P85" s="46"/>
      <c r="Q85" s="44"/>
      <c r="R85" s="44"/>
      <c r="S85" s="44"/>
      <c r="T85" s="44"/>
      <c r="U85" s="44"/>
      <c r="V85" s="56"/>
      <c r="W85" s="56"/>
      <c r="X85" s="46"/>
      <c r="Y85" s="56"/>
      <c r="Z85" s="56"/>
      <c r="AA85" s="56"/>
      <c r="AB85" s="56"/>
      <c r="AC85" s="56"/>
    </row>
    <row r="86" spans="1:29" s="6" customFormat="1" ht="24.75" customHeight="1">
      <c r="A86" s="32" t="s">
        <v>397</v>
      </c>
      <c r="B86" s="33">
        <f t="shared" si="14"/>
        <v>7.5</v>
      </c>
      <c r="C86" s="22"/>
      <c r="D86" s="38">
        <v>7.5</v>
      </c>
      <c r="E86" s="22"/>
      <c r="F86" s="22"/>
      <c r="G86" s="22"/>
      <c r="H86" s="35"/>
      <c r="I86" s="22"/>
      <c r="J86" s="22"/>
      <c r="K86" s="33">
        <v>1</v>
      </c>
      <c r="L86" s="35">
        <f t="shared" si="15"/>
        <v>7.5</v>
      </c>
      <c r="M86" s="22"/>
      <c r="N86" s="38">
        <v>7.5</v>
      </c>
      <c r="O86" s="25"/>
      <c r="P86" s="46"/>
      <c r="Q86" s="44"/>
      <c r="R86" s="44"/>
      <c r="S86" s="44"/>
      <c r="T86" s="44"/>
      <c r="U86" s="44"/>
      <c r="V86" s="56"/>
      <c r="W86" s="56"/>
      <c r="X86" s="46"/>
      <c r="Y86" s="56"/>
      <c r="Z86" s="56"/>
      <c r="AA86" s="56"/>
      <c r="AB86" s="56"/>
      <c r="AC86" s="56"/>
    </row>
    <row r="87" spans="1:29" s="6" customFormat="1" ht="18" customHeight="1">
      <c r="A87" s="32" t="s">
        <v>398</v>
      </c>
      <c r="B87" s="33">
        <f t="shared" si="14"/>
        <v>7.5</v>
      </c>
      <c r="C87" s="22"/>
      <c r="D87" s="38">
        <v>7.5</v>
      </c>
      <c r="E87" s="22"/>
      <c r="F87" s="22"/>
      <c r="G87" s="22"/>
      <c r="H87" s="35"/>
      <c r="I87" s="22"/>
      <c r="J87" s="22"/>
      <c r="K87" s="33">
        <v>1</v>
      </c>
      <c r="L87" s="35">
        <f t="shared" si="15"/>
        <v>7.5</v>
      </c>
      <c r="M87" s="22"/>
      <c r="N87" s="38">
        <v>7.5</v>
      </c>
      <c r="O87" s="25"/>
      <c r="P87" s="46"/>
      <c r="Q87" s="44"/>
      <c r="R87" s="44"/>
      <c r="S87" s="44"/>
      <c r="T87" s="44"/>
      <c r="U87" s="44"/>
      <c r="V87" s="56"/>
      <c r="W87" s="56"/>
      <c r="X87" s="46"/>
      <c r="Y87" s="56"/>
      <c r="Z87" s="56"/>
      <c r="AA87" s="56"/>
      <c r="AB87" s="56"/>
      <c r="AC87" s="56"/>
    </row>
    <row r="88" spans="1:29" s="6" customFormat="1" ht="24.75" customHeight="1">
      <c r="A88" s="32" t="s">
        <v>402</v>
      </c>
      <c r="B88" s="33">
        <f t="shared" si="14"/>
        <v>7.5</v>
      </c>
      <c r="C88" s="22"/>
      <c r="D88" s="38">
        <v>7.5</v>
      </c>
      <c r="E88" s="22"/>
      <c r="F88" s="22"/>
      <c r="G88" s="22"/>
      <c r="H88" s="35"/>
      <c r="I88" s="22"/>
      <c r="J88" s="22"/>
      <c r="K88" s="33">
        <v>1</v>
      </c>
      <c r="L88" s="35">
        <f t="shared" si="15"/>
        <v>7.5</v>
      </c>
      <c r="M88" s="22"/>
      <c r="N88" s="38">
        <v>7.5</v>
      </c>
      <c r="O88" s="25"/>
      <c r="P88" s="46"/>
      <c r="Q88" s="44"/>
      <c r="R88" s="44"/>
      <c r="S88" s="44"/>
      <c r="T88" s="44"/>
      <c r="U88" s="44"/>
      <c r="V88" s="56"/>
      <c r="W88" s="56"/>
      <c r="X88" s="46"/>
      <c r="Y88" s="56"/>
      <c r="Z88" s="56"/>
      <c r="AA88" s="56"/>
      <c r="AB88" s="56"/>
      <c r="AC88" s="56"/>
    </row>
    <row r="89" spans="1:29" s="6" customFormat="1" ht="18" customHeight="1">
      <c r="A89" s="32" t="s">
        <v>404</v>
      </c>
      <c r="B89" s="33">
        <f t="shared" si="14"/>
        <v>2</v>
      </c>
      <c r="C89" s="22"/>
      <c r="D89" s="38">
        <v>2</v>
      </c>
      <c r="E89" s="22"/>
      <c r="F89" s="22"/>
      <c r="G89" s="22"/>
      <c r="H89" s="35"/>
      <c r="I89" s="22"/>
      <c r="J89" s="22"/>
      <c r="K89" s="30"/>
      <c r="L89" s="35">
        <f t="shared" si="15"/>
        <v>2</v>
      </c>
      <c r="M89" s="22"/>
      <c r="N89" s="38">
        <v>2</v>
      </c>
      <c r="O89" s="25"/>
      <c r="P89" s="46"/>
      <c r="Q89" s="44"/>
      <c r="R89" s="44"/>
      <c r="S89" s="44"/>
      <c r="T89" s="44"/>
      <c r="U89" s="44"/>
      <c r="V89" s="56"/>
      <c r="W89" s="56"/>
      <c r="X89" s="46"/>
      <c r="Y89" s="56"/>
      <c r="Z89" s="56"/>
      <c r="AA89" s="56"/>
      <c r="AB89" s="56"/>
      <c r="AC89" s="56"/>
    </row>
    <row r="90" spans="1:29" s="6" customFormat="1" ht="18" customHeight="1">
      <c r="A90" s="32" t="s">
        <v>406</v>
      </c>
      <c r="B90" s="33">
        <f t="shared" si="14"/>
        <v>2</v>
      </c>
      <c r="C90" s="22"/>
      <c r="D90" s="38">
        <v>2</v>
      </c>
      <c r="E90" s="22"/>
      <c r="F90" s="22"/>
      <c r="G90" s="22"/>
      <c r="H90" s="35"/>
      <c r="I90" s="22"/>
      <c r="J90" s="22"/>
      <c r="K90" s="30"/>
      <c r="L90" s="35">
        <f t="shared" si="15"/>
        <v>2</v>
      </c>
      <c r="M90" s="22"/>
      <c r="N90" s="38">
        <v>2</v>
      </c>
      <c r="O90" s="25"/>
      <c r="P90" s="46"/>
      <c r="Q90" s="44"/>
      <c r="R90" s="44"/>
      <c r="S90" s="44"/>
      <c r="T90" s="44"/>
      <c r="U90" s="44"/>
      <c r="V90" s="56"/>
      <c r="W90" s="56"/>
      <c r="X90" s="46"/>
      <c r="Y90" s="56"/>
      <c r="Z90" s="56"/>
      <c r="AA90" s="56"/>
      <c r="AB90" s="56"/>
      <c r="AC90" s="56"/>
    </row>
    <row r="91" spans="1:29" s="6" customFormat="1" ht="18" customHeight="1">
      <c r="A91" s="32" t="s">
        <v>407</v>
      </c>
      <c r="B91" s="33">
        <f t="shared" si="14"/>
        <v>2</v>
      </c>
      <c r="C91" s="22"/>
      <c r="D91" s="38">
        <v>2</v>
      </c>
      <c r="E91" s="22"/>
      <c r="F91" s="22"/>
      <c r="G91" s="22"/>
      <c r="H91" s="35"/>
      <c r="I91" s="22"/>
      <c r="J91" s="22"/>
      <c r="K91" s="30"/>
      <c r="L91" s="35">
        <f t="shared" si="15"/>
        <v>2</v>
      </c>
      <c r="M91" s="22"/>
      <c r="N91" s="38">
        <v>2</v>
      </c>
      <c r="O91" s="25"/>
      <c r="P91" s="46"/>
      <c r="Q91" s="44"/>
      <c r="R91" s="44"/>
      <c r="S91" s="44"/>
      <c r="T91" s="44"/>
      <c r="U91" s="44"/>
      <c r="V91" s="56"/>
      <c r="W91" s="56"/>
      <c r="X91" s="46"/>
      <c r="Y91" s="56"/>
      <c r="Z91" s="56"/>
      <c r="AA91" s="56"/>
      <c r="AB91" s="56"/>
      <c r="AC91" s="56"/>
    </row>
    <row r="92" spans="1:29" s="6" customFormat="1" ht="18" customHeight="1">
      <c r="A92" s="32" t="s">
        <v>408</v>
      </c>
      <c r="B92" s="33">
        <f t="shared" si="14"/>
        <v>2</v>
      </c>
      <c r="C92" s="22"/>
      <c r="D92" s="38">
        <v>2</v>
      </c>
      <c r="E92" s="22"/>
      <c r="F92" s="22"/>
      <c r="G92" s="22"/>
      <c r="H92" s="35"/>
      <c r="I92" s="22"/>
      <c r="J92" s="22"/>
      <c r="K92" s="30"/>
      <c r="L92" s="35">
        <f t="shared" si="15"/>
        <v>2</v>
      </c>
      <c r="M92" s="22"/>
      <c r="N92" s="38">
        <v>2</v>
      </c>
      <c r="O92" s="25"/>
      <c r="P92" s="46"/>
      <c r="Q92" s="44"/>
      <c r="R92" s="44"/>
      <c r="S92" s="44"/>
      <c r="T92" s="44"/>
      <c r="U92" s="44"/>
      <c r="V92" s="56"/>
      <c r="W92" s="56"/>
      <c r="X92" s="46"/>
      <c r="Y92" s="56"/>
      <c r="Z92" s="56"/>
      <c r="AA92" s="56"/>
      <c r="AB92" s="56"/>
      <c r="AC92" s="56"/>
    </row>
    <row r="93" spans="1:29" s="6" customFormat="1" ht="18" customHeight="1">
      <c r="A93" s="32" t="s">
        <v>409</v>
      </c>
      <c r="B93" s="33">
        <f t="shared" si="14"/>
        <v>2</v>
      </c>
      <c r="C93" s="22"/>
      <c r="D93" s="38">
        <v>2</v>
      </c>
      <c r="E93" s="22"/>
      <c r="F93" s="22"/>
      <c r="G93" s="22"/>
      <c r="H93" s="35"/>
      <c r="I93" s="22"/>
      <c r="J93" s="22"/>
      <c r="K93" s="30"/>
      <c r="L93" s="35">
        <f t="shared" si="15"/>
        <v>2</v>
      </c>
      <c r="M93" s="22"/>
      <c r="N93" s="38">
        <v>2</v>
      </c>
      <c r="O93" s="25"/>
      <c r="P93" s="46"/>
      <c r="Q93" s="44"/>
      <c r="R93" s="44"/>
      <c r="S93" s="44"/>
      <c r="T93" s="44"/>
      <c r="U93" s="44"/>
      <c r="V93" s="56"/>
      <c r="W93" s="56"/>
      <c r="X93" s="46"/>
      <c r="Y93" s="56"/>
      <c r="Z93" s="56"/>
      <c r="AA93" s="56"/>
      <c r="AB93" s="56"/>
      <c r="AC93" s="56"/>
    </row>
    <row r="94" spans="1:29" s="6" customFormat="1" ht="18" customHeight="1">
      <c r="A94" s="32" t="s">
        <v>411</v>
      </c>
      <c r="B94" s="33">
        <f t="shared" si="14"/>
        <v>2</v>
      </c>
      <c r="C94" s="22"/>
      <c r="D94" s="38">
        <v>2</v>
      </c>
      <c r="E94" s="22"/>
      <c r="F94" s="22"/>
      <c r="G94" s="22"/>
      <c r="H94" s="35"/>
      <c r="I94" s="22"/>
      <c r="J94" s="22"/>
      <c r="K94" s="30"/>
      <c r="L94" s="35">
        <f t="shared" si="15"/>
        <v>2</v>
      </c>
      <c r="M94" s="22"/>
      <c r="N94" s="38">
        <v>2</v>
      </c>
      <c r="O94" s="25"/>
      <c r="P94" s="46"/>
      <c r="Q94" s="44"/>
      <c r="R94" s="44"/>
      <c r="S94" s="44"/>
      <c r="T94" s="44"/>
      <c r="U94" s="44"/>
      <c r="V94" s="56"/>
      <c r="W94" s="56"/>
      <c r="X94" s="46"/>
      <c r="Y94" s="56"/>
      <c r="Z94" s="56"/>
      <c r="AA94" s="56"/>
      <c r="AB94" s="56"/>
      <c r="AC94" s="56"/>
    </row>
    <row r="95" spans="1:29" s="6" customFormat="1" ht="18" customHeight="1">
      <c r="A95" s="32" t="s">
        <v>413</v>
      </c>
      <c r="B95" s="33">
        <f t="shared" si="14"/>
        <v>2</v>
      </c>
      <c r="C95" s="22"/>
      <c r="D95" s="38">
        <v>2</v>
      </c>
      <c r="E95" s="22"/>
      <c r="F95" s="22"/>
      <c r="G95" s="22"/>
      <c r="H95" s="35"/>
      <c r="I95" s="22"/>
      <c r="J95" s="22"/>
      <c r="K95" s="30"/>
      <c r="L95" s="35">
        <f t="shared" si="15"/>
        <v>2</v>
      </c>
      <c r="M95" s="22"/>
      <c r="N95" s="38">
        <v>2</v>
      </c>
      <c r="O95" s="25"/>
      <c r="P95" s="46"/>
      <c r="Q95" s="44"/>
      <c r="R95" s="44"/>
      <c r="S95" s="44"/>
      <c r="T95" s="44"/>
      <c r="U95" s="44"/>
      <c r="V95" s="56"/>
      <c r="W95" s="56"/>
      <c r="X95" s="46"/>
      <c r="Y95" s="56"/>
      <c r="Z95" s="56"/>
      <c r="AA95" s="56"/>
      <c r="AB95" s="56"/>
      <c r="AC95" s="56"/>
    </row>
    <row r="96" spans="1:256" s="11" customFormat="1" ht="18" customHeight="1">
      <c r="A96" s="32" t="s">
        <v>400</v>
      </c>
      <c r="B96" s="29">
        <f t="shared" si="14"/>
        <v>7.5</v>
      </c>
      <c r="C96" s="29"/>
      <c r="D96" s="38">
        <v>7.5</v>
      </c>
      <c r="E96" s="29"/>
      <c r="F96" s="29"/>
      <c r="G96" s="29"/>
      <c r="H96" s="29"/>
      <c r="I96" s="29"/>
      <c r="J96" s="29"/>
      <c r="K96" s="33">
        <v>1</v>
      </c>
      <c r="L96" s="35">
        <f t="shared" si="15"/>
        <v>7.5</v>
      </c>
      <c r="M96" s="29"/>
      <c r="N96" s="38">
        <v>7.5</v>
      </c>
      <c r="O96" s="29"/>
      <c r="P96" s="29"/>
      <c r="Q96" s="29"/>
      <c r="R96" s="29"/>
      <c r="S96" s="29"/>
      <c r="T96" s="29"/>
      <c r="U96" s="29"/>
      <c r="V96" s="29"/>
      <c r="W96" s="29"/>
      <c r="X96" s="29"/>
      <c r="Y96" s="29"/>
      <c r="Z96" s="29"/>
      <c r="AA96" s="29"/>
      <c r="AB96" s="29"/>
      <c r="AC96" s="29"/>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11" customFormat="1" ht="18" customHeight="1">
      <c r="A97" s="32" t="s">
        <v>414</v>
      </c>
      <c r="B97" s="29">
        <f t="shared" si="14"/>
        <v>2</v>
      </c>
      <c r="C97" s="29"/>
      <c r="D97" s="38">
        <v>2</v>
      </c>
      <c r="E97" s="29"/>
      <c r="F97" s="29"/>
      <c r="G97" s="29"/>
      <c r="H97" s="29"/>
      <c r="I97" s="29"/>
      <c r="J97" s="29"/>
      <c r="K97" s="22"/>
      <c r="L97" s="35">
        <f t="shared" si="15"/>
        <v>2</v>
      </c>
      <c r="M97" s="29"/>
      <c r="N97" s="38">
        <v>2</v>
      </c>
      <c r="O97" s="29"/>
      <c r="P97" s="29"/>
      <c r="Q97" s="29"/>
      <c r="R97" s="29"/>
      <c r="S97" s="29"/>
      <c r="T97" s="29"/>
      <c r="U97" s="29"/>
      <c r="V97" s="29"/>
      <c r="W97" s="29"/>
      <c r="X97" s="29"/>
      <c r="Y97" s="29"/>
      <c r="Z97" s="29"/>
      <c r="AA97" s="29"/>
      <c r="AB97" s="29"/>
      <c r="AC97" s="29"/>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9" s="6" customFormat="1" ht="18" customHeight="1">
      <c r="A98" s="32" t="s">
        <v>415</v>
      </c>
      <c r="B98" s="33">
        <f t="shared" si="14"/>
        <v>2</v>
      </c>
      <c r="C98" s="22"/>
      <c r="D98" s="38">
        <v>2</v>
      </c>
      <c r="E98" s="22"/>
      <c r="F98" s="22"/>
      <c r="G98" s="22"/>
      <c r="H98" s="35"/>
      <c r="I98" s="22"/>
      <c r="J98" s="22"/>
      <c r="K98" s="30"/>
      <c r="L98" s="35">
        <f t="shared" si="15"/>
        <v>2</v>
      </c>
      <c r="M98" s="22"/>
      <c r="N98" s="38">
        <v>2</v>
      </c>
      <c r="O98" s="25"/>
      <c r="P98" s="46"/>
      <c r="Q98" s="44"/>
      <c r="R98" s="44"/>
      <c r="S98" s="44"/>
      <c r="T98" s="44"/>
      <c r="U98" s="44"/>
      <c r="V98" s="56"/>
      <c r="W98" s="56"/>
      <c r="X98" s="46"/>
      <c r="Y98" s="56"/>
      <c r="Z98" s="56"/>
      <c r="AA98" s="56"/>
      <c r="AB98" s="56"/>
      <c r="AC98" s="56"/>
    </row>
    <row r="99" spans="1:29" s="6" customFormat="1" ht="18" customHeight="1">
      <c r="A99" s="32" t="s">
        <v>417</v>
      </c>
      <c r="B99" s="33">
        <f t="shared" si="14"/>
        <v>2</v>
      </c>
      <c r="C99" s="22"/>
      <c r="D99" s="38">
        <v>2</v>
      </c>
      <c r="E99" s="22"/>
      <c r="F99" s="22"/>
      <c r="G99" s="22"/>
      <c r="H99" s="35"/>
      <c r="I99" s="22"/>
      <c r="J99" s="22"/>
      <c r="K99" s="30"/>
      <c r="L99" s="35">
        <f t="shared" si="15"/>
        <v>2</v>
      </c>
      <c r="M99" s="22"/>
      <c r="N99" s="38">
        <v>2</v>
      </c>
      <c r="O99" s="25"/>
      <c r="P99" s="46"/>
      <c r="Q99" s="44"/>
      <c r="R99" s="44"/>
      <c r="S99" s="44"/>
      <c r="T99" s="44"/>
      <c r="U99" s="44"/>
      <c r="V99" s="56"/>
      <c r="W99" s="56"/>
      <c r="X99" s="46"/>
      <c r="Y99" s="56"/>
      <c r="Z99" s="56"/>
      <c r="AA99" s="56"/>
      <c r="AB99" s="56"/>
      <c r="AC99" s="56"/>
    </row>
    <row r="100" spans="1:29" s="6" customFormat="1" ht="18" customHeight="1">
      <c r="A100" s="32" t="s">
        <v>419</v>
      </c>
      <c r="B100" s="33">
        <f t="shared" si="14"/>
        <v>2</v>
      </c>
      <c r="C100" s="22"/>
      <c r="D100" s="38">
        <v>2</v>
      </c>
      <c r="E100" s="22"/>
      <c r="F100" s="22"/>
      <c r="G100" s="22"/>
      <c r="H100" s="35"/>
      <c r="I100" s="22"/>
      <c r="J100" s="22"/>
      <c r="K100" s="30"/>
      <c r="L100" s="35">
        <f t="shared" si="15"/>
        <v>2</v>
      </c>
      <c r="M100" s="22"/>
      <c r="N100" s="38">
        <v>2</v>
      </c>
      <c r="O100" s="25"/>
      <c r="P100" s="46"/>
      <c r="Q100" s="44"/>
      <c r="R100" s="44"/>
      <c r="S100" s="44"/>
      <c r="T100" s="44"/>
      <c r="U100" s="44"/>
      <c r="V100" s="56"/>
      <c r="W100" s="56"/>
      <c r="X100" s="46"/>
      <c r="Y100" s="56"/>
      <c r="Z100" s="56"/>
      <c r="AA100" s="56"/>
      <c r="AB100" s="56"/>
      <c r="AC100" s="56"/>
    </row>
    <row r="101" spans="1:29" s="6" customFormat="1" ht="18" customHeight="1">
      <c r="A101" s="32" t="s">
        <v>421</v>
      </c>
      <c r="B101" s="33">
        <f t="shared" si="14"/>
        <v>2</v>
      </c>
      <c r="C101" s="22"/>
      <c r="D101" s="38">
        <v>2</v>
      </c>
      <c r="E101" s="22"/>
      <c r="F101" s="22"/>
      <c r="G101" s="22"/>
      <c r="H101" s="35"/>
      <c r="I101" s="22"/>
      <c r="J101" s="22"/>
      <c r="K101" s="30"/>
      <c r="L101" s="35">
        <f t="shared" si="15"/>
        <v>2</v>
      </c>
      <c r="M101" s="22"/>
      <c r="N101" s="38">
        <v>2</v>
      </c>
      <c r="O101" s="25"/>
      <c r="P101" s="46"/>
      <c r="Q101" s="44"/>
      <c r="R101" s="44"/>
      <c r="S101" s="44"/>
      <c r="T101" s="44"/>
      <c r="U101" s="44"/>
      <c r="V101" s="56"/>
      <c r="W101" s="56"/>
      <c r="X101" s="46"/>
      <c r="Y101" s="56"/>
      <c r="Z101" s="56"/>
      <c r="AA101" s="56"/>
      <c r="AB101" s="56"/>
      <c r="AC101" s="56"/>
    </row>
    <row r="102" spans="1:256" s="11" customFormat="1" ht="18" customHeight="1">
      <c r="A102" s="32" t="s">
        <v>433</v>
      </c>
      <c r="B102" s="29">
        <f t="shared" si="14"/>
        <v>4</v>
      </c>
      <c r="C102" s="29"/>
      <c r="D102" s="38">
        <v>4</v>
      </c>
      <c r="E102" s="29"/>
      <c r="F102" s="29"/>
      <c r="G102" s="29"/>
      <c r="H102" s="29"/>
      <c r="I102" s="29"/>
      <c r="J102" s="29"/>
      <c r="K102" s="22"/>
      <c r="L102" s="35">
        <f t="shared" si="15"/>
        <v>4</v>
      </c>
      <c r="M102" s="29"/>
      <c r="N102" s="38">
        <v>4</v>
      </c>
      <c r="O102" s="29"/>
      <c r="P102" s="29"/>
      <c r="Q102" s="29"/>
      <c r="R102" s="29"/>
      <c r="S102" s="29"/>
      <c r="T102" s="29"/>
      <c r="U102" s="29"/>
      <c r="V102" s="29"/>
      <c r="W102" s="29"/>
      <c r="X102" s="29"/>
      <c r="Y102" s="29"/>
      <c r="Z102" s="29"/>
      <c r="AA102" s="29"/>
      <c r="AB102" s="29"/>
      <c r="AC102" s="29"/>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9" s="6" customFormat="1" ht="18" customHeight="1">
      <c r="A103" s="32" t="s">
        <v>423</v>
      </c>
      <c r="B103" s="33">
        <f t="shared" si="14"/>
        <v>2</v>
      </c>
      <c r="C103" s="22"/>
      <c r="D103" s="38">
        <v>2</v>
      </c>
      <c r="E103" s="22"/>
      <c r="F103" s="22"/>
      <c r="G103" s="22"/>
      <c r="H103" s="35"/>
      <c r="I103" s="22"/>
      <c r="J103" s="22"/>
      <c r="K103" s="30"/>
      <c r="L103" s="35">
        <f t="shared" si="15"/>
        <v>2</v>
      </c>
      <c r="M103" s="22"/>
      <c r="N103" s="38">
        <v>2</v>
      </c>
      <c r="O103" s="25"/>
      <c r="P103" s="46"/>
      <c r="Q103" s="44"/>
      <c r="R103" s="44"/>
      <c r="S103" s="44"/>
      <c r="T103" s="44"/>
      <c r="U103" s="44"/>
      <c r="V103" s="56"/>
      <c r="W103" s="56"/>
      <c r="X103" s="46"/>
      <c r="Y103" s="56"/>
      <c r="Z103" s="56"/>
      <c r="AA103" s="56"/>
      <c r="AB103" s="56"/>
      <c r="AC103" s="56"/>
    </row>
    <row r="104" spans="1:29" s="6" customFormat="1" ht="18" customHeight="1">
      <c r="A104" s="32" t="s">
        <v>425</v>
      </c>
      <c r="B104" s="33">
        <f t="shared" si="14"/>
        <v>2</v>
      </c>
      <c r="C104" s="22"/>
      <c r="D104" s="38">
        <v>2</v>
      </c>
      <c r="E104" s="22"/>
      <c r="F104" s="22"/>
      <c r="G104" s="22"/>
      <c r="H104" s="35"/>
      <c r="I104" s="22"/>
      <c r="J104" s="22"/>
      <c r="K104" s="30"/>
      <c r="L104" s="35">
        <f t="shared" si="15"/>
        <v>2</v>
      </c>
      <c r="M104" s="22"/>
      <c r="N104" s="38">
        <v>2</v>
      </c>
      <c r="O104" s="25"/>
      <c r="P104" s="46"/>
      <c r="Q104" s="44"/>
      <c r="R104" s="44"/>
      <c r="S104" s="44"/>
      <c r="T104" s="44"/>
      <c r="U104" s="44"/>
      <c r="V104" s="56"/>
      <c r="W104" s="56"/>
      <c r="X104" s="46"/>
      <c r="Y104" s="56"/>
      <c r="Z104" s="56"/>
      <c r="AA104" s="56"/>
      <c r="AB104" s="56"/>
      <c r="AC104" s="56"/>
    </row>
    <row r="105" spans="1:29" s="6" customFormat="1" ht="18" customHeight="1">
      <c r="A105" s="32" t="s">
        <v>426</v>
      </c>
      <c r="B105" s="33">
        <f t="shared" si="14"/>
        <v>2</v>
      </c>
      <c r="C105" s="22"/>
      <c r="D105" s="38">
        <v>2</v>
      </c>
      <c r="E105" s="22"/>
      <c r="F105" s="22"/>
      <c r="G105" s="22"/>
      <c r="H105" s="35"/>
      <c r="I105" s="22"/>
      <c r="J105" s="22"/>
      <c r="K105" s="30"/>
      <c r="L105" s="35">
        <f t="shared" si="15"/>
        <v>2</v>
      </c>
      <c r="M105" s="22"/>
      <c r="N105" s="38">
        <v>2</v>
      </c>
      <c r="O105" s="25"/>
      <c r="P105" s="46"/>
      <c r="Q105" s="44"/>
      <c r="R105" s="44"/>
      <c r="S105" s="44"/>
      <c r="T105" s="44"/>
      <c r="U105" s="44"/>
      <c r="V105" s="56"/>
      <c r="W105" s="56"/>
      <c r="X105" s="46"/>
      <c r="Y105" s="56"/>
      <c r="Z105" s="56"/>
      <c r="AA105" s="56"/>
      <c r="AB105" s="56"/>
      <c r="AC105" s="56"/>
    </row>
    <row r="106" spans="1:29" s="6" customFormat="1" ht="18" customHeight="1">
      <c r="A106" s="32" t="s">
        <v>427</v>
      </c>
      <c r="B106" s="33">
        <f t="shared" si="14"/>
        <v>2</v>
      </c>
      <c r="C106" s="22"/>
      <c r="D106" s="38">
        <v>2</v>
      </c>
      <c r="E106" s="22"/>
      <c r="F106" s="22"/>
      <c r="G106" s="22"/>
      <c r="H106" s="35"/>
      <c r="I106" s="22"/>
      <c r="J106" s="22"/>
      <c r="K106" s="30"/>
      <c r="L106" s="35">
        <f t="shared" si="15"/>
        <v>2</v>
      </c>
      <c r="M106" s="22"/>
      <c r="N106" s="38">
        <v>2</v>
      </c>
      <c r="O106" s="25"/>
      <c r="P106" s="46"/>
      <c r="Q106" s="44"/>
      <c r="R106" s="44"/>
      <c r="S106" s="44"/>
      <c r="T106" s="44"/>
      <c r="U106" s="44"/>
      <c r="V106" s="56"/>
      <c r="W106" s="56"/>
      <c r="X106" s="46"/>
      <c r="Y106" s="56"/>
      <c r="Z106" s="56"/>
      <c r="AA106" s="56"/>
      <c r="AB106" s="56"/>
      <c r="AC106" s="56"/>
    </row>
    <row r="107" spans="1:29" s="6" customFormat="1" ht="18" customHeight="1">
      <c r="A107" s="32" t="s">
        <v>428</v>
      </c>
      <c r="B107" s="33">
        <f t="shared" si="14"/>
        <v>2</v>
      </c>
      <c r="C107" s="22"/>
      <c r="D107" s="38">
        <v>2</v>
      </c>
      <c r="E107" s="22"/>
      <c r="F107" s="22"/>
      <c r="G107" s="22"/>
      <c r="H107" s="35"/>
      <c r="I107" s="22"/>
      <c r="J107" s="22"/>
      <c r="K107" s="30"/>
      <c r="L107" s="35">
        <f t="shared" si="15"/>
        <v>2</v>
      </c>
      <c r="M107" s="22"/>
      <c r="N107" s="38">
        <v>2</v>
      </c>
      <c r="O107" s="25"/>
      <c r="P107" s="46"/>
      <c r="Q107" s="44"/>
      <c r="R107" s="44"/>
      <c r="S107" s="44"/>
      <c r="T107" s="44"/>
      <c r="U107" s="44"/>
      <c r="V107" s="56"/>
      <c r="W107" s="56"/>
      <c r="X107" s="46"/>
      <c r="Y107" s="56"/>
      <c r="Z107" s="56"/>
      <c r="AA107" s="56"/>
      <c r="AB107" s="56"/>
      <c r="AC107" s="56"/>
    </row>
    <row r="108" spans="1:29" s="6" customFormat="1" ht="18" customHeight="1">
      <c r="A108" s="32" t="s">
        <v>430</v>
      </c>
      <c r="B108" s="33">
        <f t="shared" si="14"/>
        <v>4</v>
      </c>
      <c r="C108" s="22"/>
      <c r="D108" s="38">
        <v>4</v>
      </c>
      <c r="E108" s="22"/>
      <c r="F108" s="22"/>
      <c r="G108" s="22"/>
      <c r="H108" s="35"/>
      <c r="I108" s="22"/>
      <c r="J108" s="22"/>
      <c r="K108" s="30"/>
      <c r="L108" s="35">
        <f t="shared" si="15"/>
        <v>4</v>
      </c>
      <c r="M108" s="22"/>
      <c r="N108" s="38">
        <v>4</v>
      </c>
      <c r="O108" s="25"/>
      <c r="P108" s="46"/>
      <c r="Q108" s="44"/>
      <c r="R108" s="44"/>
      <c r="S108" s="44"/>
      <c r="T108" s="44"/>
      <c r="U108" s="44"/>
      <c r="V108" s="56"/>
      <c r="W108" s="56"/>
      <c r="X108" s="46"/>
      <c r="Y108" s="56"/>
      <c r="Z108" s="56"/>
      <c r="AA108" s="56"/>
      <c r="AB108" s="56"/>
      <c r="AC108" s="56"/>
    </row>
    <row r="109" spans="1:29" s="6" customFormat="1" ht="18" customHeight="1">
      <c r="A109" s="32" t="s">
        <v>431</v>
      </c>
      <c r="B109" s="33">
        <f t="shared" si="14"/>
        <v>4</v>
      </c>
      <c r="C109" s="22"/>
      <c r="D109" s="38">
        <v>4</v>
      </c>
      <c r="E109" s="22"/>
      <c r="F109" s="22"/>
      <c r="G109" s="22"/>
      <c r="H109" s="35"/>
      <c r="I109" s="22"/>
      <c r="J109" s="22"/>
      <c r="K109" s="30"/>
      <c r="L109" s="35">
        <f t="shared" si="15"/>
        <v>4</v>
      </c>
      <c r="M109" s="22"/>
      <c r="N109" s="38">
        <v>4</v>
      </c>
      <c r="O109" s="25"/>
      <c r="P109" s="46"/>
      <c r="Q109" s="44"/>
      <c r="R109" s="44"/>
      <c r="S109" s="44"/>
      <c r="T109" s="44"/>
      <c r="U109" s="44"/>
      <c r="V109" s="56"/>
      <c r="W109" s="56"/>
      <c r="X109" s="46"/>
      <c r="Y109" s="56"/>
      <c r="Z109" s="56"/>
      <c r="AA109" s="56"/>
      <c r="AB109" s="56"/>
      <c r="AC109" s="56"/>
    </row>
    <row r="110" spans="1:29" s="6" customFormat="1" ht="18" customHeight="1">
      <c r="A110" s="32" t="s">
        <v>432</v>
      </c>
      <c r="B110" s="33">
        <f t="shared" si="14"/>
        <v>4</v>
      </c>
      <c r="C110" s="22"/>
      <c r="D110" s="38">
        <v>4</v>
      </c>
      <c r="E110" s="22"/>
      <c r="F110" s="22"/>
      <c r="G110" s="22"/>
      <c r="H110" s="35"/>
      <c r="I110" s="22"/>
      <c r="J110" s="22"/>
      <c r="K110" s="30"/>
      <c r="L110" s="35">
        <f t="shared" si="15"/>
        <v>4</v>
      </c>
      <c r="M110" s="22"/>
      <c r="N110" s="38">
        <v>4</v>
      </c>
      <c r="O110" s="25"/>
      <c r="P110" s="46"/>
      <c r="Q110" s="44"/>
      <c r="R110" s="44"/>
      <c r="S110" s="44"/>
      <c r="T110" s="44"/>
      <c r="U110" s="44"/>
      <c r="V110" s="56"/>
      <c r="W110" s="56"/>
      <c r="X110" s="46"/>
      <c r="Y110" s="56"/>
      <c r="Z110" s="56"/>
      <c r="AA110" s="56"/>
      <c r="AB110" s="56"/>
      <c r="AC110" s="56"/>
    </row>
    <row r="111" spans="1:29" s="6" customFormat="1" ht="18" customHeight="1">
      <c r="A111" s="32" t="s">
        <v>435</v>
      </c>
      <c r="B111" s="33">
        <f t="shared" si="14"/>
        <v>4</v>
      </c>
      <c r="C111" s="22"/>
      <c r="D111" s="38">
        <v>4</v>
      </c>
      <c r="E111" s="22"/>
      <c r="F111" s="22"/>
      <c r="G111" s="22"/>
      <c r="H111" s="35"/>
      <c r="I111" s="22"/>
      <c r="J111" s="22"/>
      <c r="K111" s="30"/>
      <c r="L111" s="35">
        <f t="shared" si="15"/>
        <v>4</v>
      </c>
      <c r="M111" s="22"/>
      <c r="N111" s="38">
        <v>4</v>
      </c>
      <c r="O111" s="25"/>
      <c r="P111" s="46"/>
      <c r="Q111" s="44"/>
      <c r="R111" s="44"/>
      <c r="S111" s="44"/>
      <c r="T111" s="44"/>
      <c r="U111" s="44"/>
      <c r="V111" s="56"/>
      <c r="W111" s="56"/>
      <c r="X111" s="56"/>
      <c r="Y111" s="56"/>
      <c r="Z111" s="56"/>
      <c r="AA111" s="56"/>
      <c r="AB111" s="56"/>
      <c r="AC111" s="56"/>
    </row>
    <row r="112" spans="1:29" s="6" customFormat="1" ht="18" customHeight="1">
      <c r="A112" s="32" t="s">
        <v>436</v>
      </c>
      <c r="B112" s="33">
        <f t="shared" si="14"/>
        <v>4</v>
      </c>
      <c r="C112" s="22"/>
      <c r="D112" s="38">
        <v>4</v>
      </c>
      <c r="E112" s="22"/>
      <c r="F112" s="22"/>
      <c r="G112" s="22"/>
      <c r="H112" s="35"/>
      <c r="I112" s="22"/>
      <c r="J112" s="22"/>
      <c r="K112" s="30"/>
      <c r="L112" s="35">
        <f t="shared" si="15"/>
        <v>4</v>
      </c>
      <c r="M112" s="22"/>
      <c r="N112" s="38">
        <v>4</v>
      </c>
      <c r="O112" s="25"/>
      <c r="P112" s="46"/>
      <c r="Q112" s="44"/>
      <c r="R112" s="44"/>
      <c r="S112" s="44"/>
      <c r="T112" s="44"/>
      <c r="U112" s="44"/>
      <c r="V112" s="56"/>
      <c r="W112" s="56"/>
      <c r="X112" s="56"/>
      <c r="Y112" s="56"/>
      <c r="Z112" s="56"/>
      <c r="AA112" s="56"/>
      <c r="AB112" s="56"/>
      <c r="AC112" s="56"/>
    </row>
    <row r="113" spans="1:256" s="11" customFormat="1" ht="18" customHeight="1">
      <c r="A113" s="32" t="s">
        <v>437</v>
      </c>
      <c r="B113" s="29">
        <f t="shared" si="14"/>
        <v>3.98</v>
      </c>
      <c r="C113" s="29"/>
      <c r="D113" s="38">
        <v>3.98</v>
      </c>
      <c r="E113" s="29"/>
      <c r="F113" s="29"/>
      <c r="G113" s="29"/>
      <c r="H113" s="29"/>
      <c r="I113" s="29"/>
      <c r="J113" s="29"/>
      <c r="K113" s="22"/>
      <c r="L113" s="35">
        <f t="shared" si="15"/>
        <v>3.98</v>
      </c>
      <c r="M113" s="29"/>
      <c r="N113" s="38">
        <v>3.98</v>
      </c>
      <c r="O113" s="29"/>
      <c r="P113" s="29"/>
      <c r="Q113" s="29"/>
      <c r="R113" s="29"/>
      <c r="S113" s="29"/>
      <c r="T113" s="29"/>
      <c r="U113" s="29"/>
      <c r="V113" s="29"/>
      <c r="W113" s="29"/>
      <c r="X113" s="29"/>
      <c r="Y113" s="29"/>
      <c r="Z113" s="29"/>
      <c r="AA113" s="29"/>
      <c r="AB113" s="29"/>
      <c r="AC113" s="29"/>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9" s="6" customFormat="1" ht="18" customHeight="1">
      <c r="A114" s="32" t="s">
        <v>438</v>
      </c>
      <c r="B114" s="33">
        <f t="shared" si="14"/>
        <v>4</v>
      </c>
      <c r="C114" s="22"/>
      <c r="D114" s="38">
        <v>4</v>
      </c>
      <c r="E114" s="22"/>
      <c r="F114" s="22"/>
      <c r="G114" s="22"/>
      <c r="H114" s="35"/>
      <c r="I114" s="22"/>
      <c r="J114" s="22"/>
      <c r="K114" s="30"/>
      <c r="L114" s="35">
        <f t="shared" si="15"/>
        <v>4</v>
      </c>
      <c r="M114" s="22"/>
      <c r="N114" s="38">
        <v>4</v>
      </c>
      <c r="O114" s="25"/>
      <c r="P114" s="46"/>
      <c r="Q114" s="44"/>
      <c r="R114" s="44"/>
      <c r="S114" s="44"/>
      <c r="T114" s="44"/>
      <c r="U114" s="44"/>
      <c r="V114" s="56"/>
      <c r="W114" s="56"/>
      <c r="X114" s="56"/>
      <c r="Y114" s="56"/>
      <c r="Z114" s="56"/>
      <c r="AA114" s="56"/>
      <c r="AB114" s="56"/>
      <c r="AC114" s="56"/>
    </row>
    <row r="115" spans="1:57" s="12" customFormat="1" ht="24" customHeight="1">
      <c r="A115" s="63" t="s">
        <v>469</v>
      </c>
      <c r="B115" s="30">
        <f t="shared" si="14"/>
        <v>1167.6351999999997</v>
      </c>
      <c r="C115" s="30"/>
      <c r="D115" s="30">
        <f aca="true" t="shared" si="16" ref="D115:AB115">SUM(D116:D153)</f>
        <v>853.4480499999999</v>
      </c>
      <c r="E115" s="30">
        <f>SUM(E116:E125)</f>
        <v>314.18715</v>
      </c>
      <c r="F115" s="30">
        <f t="shared" si="16"/>
        <v>0</v>
      </c>
      <c r="G115" s="30">
        <f t="shared" si="16"/>
        <v>0</v>
      </c>
      <c r="H115" s="30">
        <f t="shared" si="16"/>
        <v>0</v>
      </c>
      <c r="I115" s="30">
        <f t="shared" si="16"/>
        <v>0</v>
      </c>
      <c r="J115" s="30">
        <f t="shared" si="16"/>
        <v>0</v>
      </c>
      <c r="K115" s="30">
        <f t="shared" si="16"/>
        <v>0</v>
      </c>
      <c r="L115" s="30">
        <f t="shared" si="16"/>
        <v>0</v>
      </c>
      <c r="M115" s="30">
        <f t="shared" si="16"/>
        <v>0</v>
      </c>
      <c r="N115" s="30">
        <f t="shared" si="16"/>
        <v>0</v>
      </c>
      <c r="O115" s="30">
        <f t="shared" si="16"/>
        <v>0</v>
      </c>
      <c r="P115" s="30">
        <f t="shared" si="16"/>
        <v>0</v>
      </c>
      <c r="Q115" s="30">
        <f t="shared" si="16"/>
        <v>0</v>
      </c>
      <c r="R115" s="30">
        <f t="shared" si="16"/>
        <v>0</v>
      </c>
      <c r="S115" s="30">
        <f t="shared" si="16"/>
        <v>0</v>
      </c>
      <c r="T115" s="30">
        <f t="shared" si="16"/>
        <v>0</v>
      </c>
      <c r="U115" s="30">
        <f t="shared" si="16"/>
        <v>0</v>
      </c>
      <c r="V115" s="30">
        <f t="shared" si="16"/>
        <v>1167.6351999999995</v>
      </c>
      <c r="W115" s="30">
        <f t="shared" si="16"/>
        <v>0</v>
      </c>
      <c r="X115" s="30">
        <f t="shared" si="16"/>
        <v>853.4480499999999</v>
      </c>
      <c r="Y115" s="30">
        <f t="shared" si="16"/>
        <v>314.18715</v>
      </c>
      <c r="Z115" s="30">
        <f t="shared" si="16"/>
        <v>0</v>
      </c>
      <c r="AA115" s="30">
        <f t="shared" si="16"/>
        <v>0</v>
      </c>
      <c r="AB115" s="30">
        <f t="shared" si="16"/>
        <v>0</v>
      </c>
      <c r="AC115" s="30"/>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row>
    <row r="116" spans="1:57" s="5" customFormat="1" ht="18" customHeight="1">
      <c r="A116" s="64" t="s">
        <v>470</v>
      </c>
      <c r="B116" s="29">
        <f t="shared" si="14"/>
        <v>19.8</v>
      </c>
      <c r="C116" s="29"/>
      <c r="D116" s="29"/>
      <c r="E116" s="29">
        <v>19.8</v>
      </c>
      <c r="F116" s="29"/>
      <c r="G116" s="29"/>
      <c r="H116" s="29"/>
      <c r="I116" s="29"/>
      <c r="J116" s="29"/>
      <c r="K116" s="29"/>
      <c r="L116" s="29"/>
      <c r="M116" s="29"/>
      <c r="N116" s="29"/>
      <c r="O116" s="29"/>
      <c r="P116" s="29"/>
      <c r="Q116" s="29"/>
      <c r="R116" s="29"/>
      <c r="S116" s="29"/>
      <c r="T116" s="29"/>
      <c r="U116" s="29"/>
      <c r="V116" s="29">
        <f aca="true" t="shared" si="17" ref="V116:V179">SUM(W116:AC116)</f>
        <v>19.8</v>
      </c>
      <c r="W116" s="29"/>
      <c r="X116" s="29"/>
      <c r="Y116" s="29">
        <v>19.8</v>
      </c>
      <c r="Z116" s="29"/>
      <c r="AA116" s="29"/>
      <c r="AB116" s="29"/>
      <c r="AC116" s="29"/>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row>
    <row r="117" spans="1:57" s="5" customFormat="1" ht="18" customHeight="1">
      <c r="A117" s="64" t="s">
        <v>471</v>
      </c>
      <c r="B117" s="29">
        <f t="shared" si="14"/>
        <v>3.6</v>
      </c>
      <c r="C117" s="29"/>
      <c r="D117" s="65"/>
      <c r="E117" s="65">
        <v>3.6</v>
      </c>
      <c r="F117" s="29"/>
      <c r="G117" s="29"/>
      <c r="H117" s="29"/>
      <c r="I117" s="29"/>
      <c r="J117" s="29"/>
      <c r="K117" s="29"/>
      <c r="L117" s="29"/>
      <c r="M117" s="29"/>
      <c r="N117" s="29"/>
      <c r="O117" s="29"/>
      <c r="P117" s="29"/>
      <c r="Q117" s="29"/>
      <c r="R117" s="29"/>
      <c r="S117" s="29"/>
      <c r="T117" s="29"/>
      <c r="U117" s="29"/>
      <c r="V117" s="29">
        <f t="shared" si="17"/>
        <v>3.6</v>
      </c>
      <c r="W117" s="29"/>
      <c r="X117" s="65"/>
      <c r="Y117" s="65">
        <v>3.6</v>
      </c>
      <c r="Z117" s="29"/>
      <c r="AA117" s="29"/>
      <c r="AB117" s="29"/>
      <c r="AC117" s="29"/>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row>
    <row r="118" spans="1:57" s="5" customFormat="1" ht="18" customHeight="1">
      <c r="A118" s="64" t="s">
        <v>472</v>
      </c>
      <c r="B118" s="29">
        <f t="shared" si="14"/>
        <v>4.35</v>
      </c>
      <c r="C118" s="29"/>
      <c r="D118" s="65"/>
      <c r="E118" s="65">
        <v>4.35</v>
      </c>
      <c r="F118" s="29"/>
      <c r="G118" s="29"/>
      <c r="H118" s="29"/>
      <c r="I118" s="29"/>
      <c r="J118" s="29"/>
      <c r="K118" s="29"/>
      <c r="L118" s="29"/>
      <c r="M118" s="29"/>
      <c r="N118" s="29"/>
      <c r="O118" s="29"/>
      <c r="P118" s="29"/>
      <c r="Q118" s="29"/>
      <c r="R118" s="29"/>
      <c r="S118" s="29"/>
      <c r="T118" s="29"/>
      <c r="U118" s="29"/>
      <c r="V118" s="29">
        <f t="shared" si="17"/>
        <v>4.35</v>
      </c>
      <c r="W118" s="29"/>
      <c r="X118" s="65"/>
      <c r="Y118" s="65">
        <v>4.35</v>
      </c>
      <c r="Z118" s="29"/>
      <c r="AA118" s="29"/>
      <c r="AB118" s="29"/>
      <c r="AC118" s="29"/>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row>
    <row r="119" spans="1:57" s="5" customFormat="1" ht="18" customHeight="1">
      <c r="A119" s="64" t="s">
        <v>473</v>
      </c>
      <c r="B119" s="29">
        <f t="shared" si="14"/>
        <v>84.245</v>
      </c>
      <c r="C119" s="29"/>
      <c r="D119" s="65"/>
      <c r="E119" s="65">
        <v>84.245</v>
      </c>
      <c r="F119" s="29"/>
      <c r="G119" s="29"/>
      <c r="H119" s="29"/>
      <c r="I119" s="29"/>
      <c r="J119" s="29"/>
      <c r="K119" s="29"/>
      <c r="L119" s="29"/>
      <c r="M119" s="29"/>
      <c r="N119" s="29"/>
      <c r="O119" s="29"/>
      <c r="P119" s="29"/>
      <c r="Q119" s="29"/>
      <c r="R119" s="29"/>
      <c r="S119" s="29"/>
      <c r="T119" s="29"/>
      <c r="U119" s="29"/>
      <c r="V119" s="29">
        <f t="shared" si="17"/>
        <v>84.245</v>
      </c>
      <c r="W119" s="29"/>
      <c r="X119" s="65"/>
      <c r="Y119" s="65">
        <v>84.245</v>
      </c>
      <c r="Z119" s="29"/>
      <c r="AA119" s="29"/>
      <c r="AB119" s="29"/>
      <c r="AC119" s="29"/>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row>
    <row r="120" spans="1:57" s="5" customFormat="1" ht="18" customHeight="1">
      <c r="A120" s="64" t="s">
        <v>474</v>
      </c>
      <c r="B120" s="29">
        <f t="shared" si="14"/>
        <v>17.35</v>
      </c>
      <c r="C120" s="29"/>
      <c r="D120" s="65"/>
      <c r="E120" s="65">
        <v>17.35</v>
      </c>
      <c r="F120" s="29"/>
      <c r="G120" s="29"/>
      <c r="H120" s="29"/>
      <c r="I120" s="29"/>
      <c r="J120" s="29"/>
      <c r="K120" s="29"/>
      <c r="L120" s="29"/>
      <c r="M120" s="29"/>
      <c r="N120" s="29"/>
      <c r="O120" s="29"/>
      <c r="P120" s="29"/>
      <c r="Q120" s="29"/>
      <c r="R120" s="29"/>
      <c r="S120" s="29"/>
      <c r="T120" s="29"/>
      <c r="U120" s="29"/>
      <c r="V120" s="29">
        <f t="shared" si="17"/>
        <v>17.35</v>
      </c>
      <c r="W120" s="29"/>
      <c r="X120" s="65"/>
      <c r="Y120" s="65">
        <v>17.35</v>
      </c>
      <c r="Z120" s="29"/>
      <c r="AA120" s="29"/>
      <c r="AB120" s="29"/>
      <c r="AC120" s="29"/>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row>
    <row r="121" spans="1:57" s="5" customFormat="1" ht="18" customHeight="1">
      <c r="A121" s="64" t="s">
        <v>475</v>
      </c>
      <c r="B121" s="29">
        <f t="shared" si="14"/>
        <v>23.12</v>
      </c>
      <c r="C121" s="29"/>
      <c r="D121" s="65"/>
      <c r="E121" s="65">
        <v>23.12</v>
      </c>
      <c r="F121" s="29"/>
      <c r="G121" s="29"/>
      <c r="H121" s="29"/>
      <c r="I121" s="29"/>
      <c r="J121" s="29"/>
      <c r="K121" s="29"/>
      <c r="L121" s="29"/>
      <c r="M121" s="29"/>
      <c r="N121" s="29"/>
      <c r="O121" s="29"/>
      <c r="P121" s="29"/>
      <c r="Q121" s="29"/>
      <c r="R121" s="29"/>
      <c r="S121" s="29"/>
      <c r="T121" s="29"/>
      <c r="U121" s="29"/>
      <c r="V121" s="29">
        <f t="shared" si="17"/>
        <v>23.12</v>
      </c>
      <c r="W121" s="29"/>
      <c r="X121" s="65"/>
      <c r="Y121" s="65">
        <v>23.12</v>
      </c>
      <c r="Z121" s="29"/>
      <c r="AA121" s="29"/>
      <c r="AB121" s="29"/>
      <c r="AC121" s="29"/>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row>
    <row r="122" spans="1:57" s="5" customFormat="1" ht="18" customHeight="1">
      <c r="A122" s="64" t="s">
        <v>476</v>
      </c>
      <c r="B122" s="29">
        <f t="shared" si="14"/>
        <v>14.11</v>
      </c>
      <c r="C122" s="29"/>
      <c r="D122" s="65"/>
      <c r="E122" s="65">
        <v>14.11</v>
      </c>
      <c r="F122" s="29"/>
      <c r="G122" s="29"/>
      <c r="H122" s="29"/>
      <c r="I122" s="29"/>
      <c r="J122" s="29"/>
      <c r="K122" s="29"/>
      <c r="L122" s="29"/>
      <c r="M122" s="29"/>
      <c r="N122" s="29"/>
      <c r="O122" s="29"/>
      <c r="P122" s="29"/>
      <c r="Q122" s="29"/>
      <c r="R122" s="29"/>
      <c r="S122" s="29"/>
      <c r="T122" s="29"/>
      <c r="U122" s="29"/>
      <c r="V122" s="29">
        <f t="shared" si="17"/>
        <v>14.11</v>
      </c>
      <c r="W122" s="29"/>
      <c r="X122" s="65"/>
      <c r="Y122" s="65">
        <v>14.11</v>
      </c>
      <c r="Z122" s="29"/>
      <c r="AA122" s="29"/>
      <c r="AB122" s="29"/>
      <c r="AC122" s="29"/>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row>
    <row r="123" spans="1:57" s="5" customFormat="1" ht="18" customHeight="1">
      <c r="A123" s="64" t="s">
        <v>477</v>
      </c>
      <c r="B123" s="29">
        <f t="shared" si="14"/>
        <v>64.65</v>
      </c>
      <c r="C123" s="29"/>
      <c r="D123" s="65"/>
      <c r="E123" s="65">
        <v>64.65</v>
      </c>
      <c r="F123" s="29"/>
      <c r="G123" s="29"/>
      <c r="H123" s="29"/>
      <c r="I123" s="29"/>
      <c r="J123" s="29"/>
      <c r="K123" s="29"/>
      <c r="L123" s="29"/>
      <c r="M123" s="29"/>
      <c r="N123" s="29"/>
      <c r="O123" s="29"/>
      <c r="P123" s="29"/>
      <c r="Q123" s="29"/>
      <c r="R123" s="29"/>
      <c r="S123" s="29"/>
      <c r="T123" s="29"/>
      <c r="U123" s="29"/>
      <c r="V123" s="29">
        <f t="shared" si="17"/>
        <v>64.65</v>
      </c>
      <c r="W123" s="29"/>
      <c r="X123" s="65"/>
      <c r="Y123" s="65">
        <v>64.65</v>
      </c>
      <c r="Z123" s="29"/>
      <c r="AA123" s="29"/>
      <c r="AB123" s="29"/>
      <c r="AC123" s="29"/>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row>
    <row r="124" spans="1:57" s="5" customFormat="1" ht="18" customHeight="1">
      <c r="A124" s="64" t="s">
        <v>478</v>
      </c>
      <c r="B124" s="29">
        <f t="shared" si="14"/>
        <v>72.3</v>
      </c>
      <c r="C124" s="29"/>
      <c r="D124" s="65"/>
      <c r="E124" s="65">
        <v>72.3</v>
      </c>
      <c r="F124" s="29"/>
      <c r="G124" s="29"/>
      <c r="H124" s="29"/>
      <c r="I124" s="29"/>
      <c r="J124" s="29"/>
      <c r="K124" s="29"/>
      <c r="L124" s="29"/>
      <c r="M124" s="29"/>
      <c r="N124" s="29"/>
      <c r="O124" s="29"/>
      <c r="P124" s="29"/>
      <c r="Q124" s="29"/>
      <c r="R124" s="29"/>
      <c r="S124" s="29"/>
      <c r="T124" s="29"/>
      <c r="U124" s="29"/>
      <c r="V124" s="29">
        <f t="shared" si="17"/>
        <v>72.3</v>
      </c>
      <c r="W124" s="29"/>
      <c r="X124" s="65"/>
      <c r="Y124" s="65">
        <v>72.3</v>
      </c>
      <c r="Z124" s="29"/>
      <c r="AA124" s="29"/>
      <c r="AB124" s="29"/>
      <c r="AC124" s="29"/>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row>
    <row r="125" spans="1:57" s="5" customFormat="1" ht="18" customHeight="1">
      <c r="A125" s="64" t="s">
        <v>479</v>
      </c>
      <c r="B125" s="29">
        <f t="shared" si="14"/>
        <v>10.95</v>
      </c>
      <c r="C125" s="29"/>
      <c r="D125" s="65">
        <v>0.28785</v>
      </c>
      <c r="E125" s="65">
        <v>10.662149999999999</v>
      </c>
      <c r="F125" s="29"/>
      <c r="G125" s="65"/>
      <c r="H125" s="29"/>
      <c r="I125" s="29"/>
      <c r="J125" s="29"/>
      <c r="K125" s="29"/>
      <c r="L125" s="29"/>
      <c r="M125" s="29"/>
      <c r="N125" s="29"/>
      <c r="O125" s="29"/>
      <c r="P125" s="29"/>
      <c r="Q125" s="29"/>
      <c r="R125" s="29"/>
      <c r="S125" s="29"/>
      <c r="T125" s="29"/>
      <c r="U125" s="29"/>
      <c r="V125" s="29">
        <f t="shared" si="17"/>
        <v>10.95</v>
      </c>
      <c r="W125" s="29"/>
      <c r="X125" s="65">
        <v>0.28785</v>
      </c>
      <c r="Y125" s="65">
        <v>10.662149999999999</v>
      </c>
      <c r="Z125" s="29"/>
      <c r="AA125" s="29"/>
      <c r="AB125" s="29"/>
      <c r="AC125" s="29"/>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row>
    <row r="126" spans="1:57" s="5" customFormat="1" ht="18" customHeight="1">
      <c r="A126" s="64" t="s">
        <v>480</v>
      </c>
      <c r="B126" s="29">
        <f t="shared" si="14"/>
        <v>21.505</v>
      </c>
      <c r="C126" s="29"/>
      <c r="D126" s="65">
        <v>21.505</v>
      </c>
      <c r="E126" s="65"/>
      <c r="F126" s="29"/>
      <c r="G126" s="29"/>
      <c r="H126" s="29"/>
      <c r="I126" s="29"/>
      <c r="J126" s="29"/>
      <c r="K126" s="29"/>
      <c r="L126" s="29"/>
      <c r="M126" s="29"/>
      <c r="N126" s="29"/>
      <c r="O126" s="29"/>
      <c r="P126" s="29"/>
      <c r="Q126" s="29"/>
      <c r="R126" s="29"/>
      <c r="S126" s="29"/>
      <c r="T126" s="29"/>
      <c r="U126" s="29"/>
      <c r="V126" s="29">
        <f t="shared" si="17"/>
        <v>21.505</v>
      </c>
      <c r="W126" s="29"/>
      <c r="X126" s="65">
        <v>21.505</v>
      </c>
      <c r="Y126" s="65"/>
      <c r="Z126" s="29"/>
      <c r="AA126" s="29"/>
      <c r="AB126" s="29"/>
      <c r="AC126" s="29"/>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row>
    <row r="127" spans="1:57" s="5" customFormat="1" ht="18" customHeight="1">
      <c r="A127" s="64" t="s">
        <v>481</v>
      </c>
      <c r="B127" s="29">
        <f t="shared" si="14"/>
        <v>5.55</v>
      </c>
      <c r="C127" s="29"/>
      <c r="D127" s="65">
        <v>5.55</v>
      </c>
      <c r="E127" s="65"/>
      <c r="F127" s="29"/>
      <c r="G127" s="29"/>
      <c r="H127" s="29"/>
      <c r="I127" s="29"/>
      <c r="J127" s="29"/>
      <c r="K127" s="29"/>
      <c r="L127" s="29"/>
      <c r="M127" s="29"/>
      <c r="N127" s="29"/>
      <c r="O127" s="29"/>
      <c r="P127" s="29"/>
      <c r="Q127" s="29"/>
      <c r="R127" s="29"/>
      <c r="S127" s="29"/>
      <c r="T127" s="29"/>
      <c r="U127" s="29"/>
      <c r="V127" s="29">
        <f t="shared" si="17"/>
        <v>5.55</v>
      </c>
      <c r="W127" s="29"/>
      <c r="X127" s="65">
        <v>5.55</v>
      </c>
      <c r="Y127" s="65"/>
      <c r="Z127" s="29"/>
      <c r="AA127" s="29"/>
      <c r="AB127" s="29"/>
      <c r="AC127" s="29"/>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row>
    <row r="128" spans="1:57" s="5" customFormat="1" ht="18" customHeight="1">
      <c r="A128" s="64" t="s">
        <v>482</v>
      </c>
      <c r="B128" s="29">
        <f t="shared" si="14"/>
        <v>10.8</v>
      </c>
      <c r="C128" s="29"/>
      <c r="D128" s="65">
        <v>10.8</v>
      </c>
      <c r="E128" s="65"/>
      <c r="F128" s="29"/>
      <c r="G128" s="29"/>
      <c r="H128" s="29"/>
      <c r="I128" s="29"/>
      <c r="J128" s="29"/>
      <c r="K128" s="29"/>
      <c r="L128" s="29"/>
      <c r="M128" s="29"/>
      <c r="N128" s="29"/>
      <c r="O128" s="29"/>
      <c r="P128" s="29"/>
      <c r="Q128" s="29"/>
      <c r="R128" s="29"/>
      <c r="S128" s="29"/>
      <c r="T128" s="29"/>
      <c r="U128" s="29"/>
      <c r="V128" s="29">
        <f t="shared" si="17"/>
        <v>10.8</v>
      </c>
      <c r="W128" s="29"/>
      <c r="X128" s="65">
        <v>10.8</v>
      </c>
      <c r="Y128" s="65"/>
      <c r="Z128" s="29"/>
      <c r="AA128" s="29"/>
      <c r="AB128" s="29"/>
      <c r="AC128" s="29"/>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row>
    <row r="129" spans="1:57" s="5" customFormat="1" ht="18" customHeight="1">
      <c r="A129" s="64" t="s">
        <v>483</v>
      </c>
      <c r="B129" s="29">
        <f t="shared" si="14"/>
        <v>15.48</v>
      </c>
      <c r="C129" s="29"/>
      <c r="D129" s="65">
        <v>15.48</v>
      </c>
      <c r="E129" s="65"/>
      <c r="F129" s="29"/>
      <c r="G129" s="29"/>
      <c r="H129" s="29"/>
      <c r="I129" s="29"/>
      <c r="J129" s="29"/>
      <c r="K129" s="29"/>
      <c r="L129" s="29"/>
      <c r="M129" s="29"/>
      <c r="N129" s="29"/>
      <c r="O129" s="29"/>
      <c r="P129" s="29"/>
      <c r="Q129" s="29"/>
      <c r="R129" s="29"/>
      <c r="S129" s="29"/>
      <c r="T129" s="29"/>
      <c r="U129" s="29"/>
      <c r="V129" s="29">
        <f t="shared" si="17"/>
        <v>15.48</v>
      </c>
      <c r="W129" s="29"/>
      <c r="X129" s="65">
        <v>15.48</v>
      </c>
      <c r="Y129" s="65"/>
      <c r="Z129" s="29"/>
      <c r="AA129" s="29"/>
      <c r="AB129" s="29"/>
      <c r="AC129" s="29"/>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row>
    <row r="130" spans="1:57" s="5" customFormat="1" ht="18" customHeight="1">
      <c r="A130" s="64" t="s">
        <v>484</v>
      </c>
      <c r="B130" s="29">
        <f t="shared" si="14"/>
        <v>40.3</v>
      </c>
      <c r="C130" s="29"/>
      <c r="D130" s="65">
        <v>40.3</v>
      </c>
      <c r="E130" s="29"/>
      <c r="F130" s="29"/>
      <c r="G130" s="29"/>
      <c r="H130" s="29"/>
      <c r="I130" s="29"/>
      <c r="J130" s="29"/>
      <c r="K130" s="29"/>
      <c r="L130" s="29"/>
      <c r="M130" s="29"/>
      <c r="N130" s="29"/>
      <c r="O130" s="29"/>
      <c r="P130" s="29"/>
      <c r="Q130" s="29"/>
      <c r="R130" s="29"/>
      <c r="S130" s="29"/>
      <c r="T130" s="29"/>
      <c r="U130" s="29"/>
      <c r="V130" s="29">
        <f t="shared" si="17"/>
        <v>40.3</v>
      </c>
      <c r="W130" s="29"/>
      <c r="X130" s="65">
        <v>40.3</v>
      </c>
      <c r="Y130" s="29"/>
      <c r="Z130" s="29"/>
      <c r="AA130" s="29"/>
      <c r="AB130" s="29"/>
      <c r="AC130" s="29"/>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row>
    <row r="131" spans="1:57" s="5" customFormat="1" ht="18" customHeight="1">
      <c r="A131" s="64" t="s">
        <v>485</v>
      </c>
      <c r="B131" s="29">
        <f t="shared" si="14"/>
        <v>8.5</v>
      </c>
      <c r="C131" s="29"/>
      <c r="D131" s="65">
        <v>8.5</v>
      </c>
      <c r="E131" s="29"/>
      <c r="F131" s="29"/>
      <c r="G131" s="29"/>
      <c r="H131" s="29"/>
      <c r="I131" s="29"/>
      <c r="J131" s="29"/>
      <c r="K131" s="29"/>
      <c r="L131" s="29"/>
      <c r="M131" s="29"/>
      <c r="N131" s="29"/>
      <c r="O131" s="29"/>
      <c r="P131" s="29"/>
      <c r="Q131" s="29"/>
      <c r="R131" s="29"/>
      <c r="S131" s="29"/>
      <c r="T131" s="29"/>
      <c r="U131" s="29"/>
      <c r="V131" s="29">
        <f t="shared" si="17"/>
        <v>8.5</v>
      </c>
      <c r="W131" s="29"/>
      <c r="X131" s="65">
        <v>8.5</v>
      </c>
      <c r="Y131" s="29"/>
      <c r="Z131" s="29"/>
      <c r="AA131" s="29"/>
      <c r="AB131" s="29"/>
      <c r="AC131" s="29"/>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row>
    <row r="132" spans="1:57" s="5" customFormat="1" ht="18" customHeight="1">
      <c r="A132" s="64" t="s">
        <v>486</v>
      </c>
      <c r="B132" s="29">
        <f t="shared" si="14"/>
        <v>12.98</v>
      </c>
      <c r="C132" s="29"/>
      <c r="D132" s="65">
        <v>12.98</v>
      </c>
      <c r="E132" s="29"/>
      <c r="F132" s="29"/>
      <c r="G132" s="29"/>
      <c r="H132" s="29"/>
      <c r="I132" s="29"/>
      <c r="J132" s="29"/>
      <c r="K132" s="29"/>
      <c r="L132" s="29"/>
      <c r="M132" s="29"/>
      <c r="N132" s="29"/>
      <c r="O132" s="29"/>
      <c r="P132" s="29"/>
      <c r="Q132" s="29"/>
      <c r="R132" s="29"/>
      <c r="S132" s="29"/>
      <c r="T132" s="29"/>
      <c r="U132" s="29"/>
      <c r="V132" s="29">
        <f t="shared" si="17"/>
        <v>12.98</v>
      </c>
      <c r="W132" s="29"/>
      <c r="X132" s="65">
        <v>12.98</v>
      </c>
      <c r="Y132" s="29"/>
      <c r="Z132" s="29"/>
      <c r="AA132" s="29"/>
      <c r="AB132" s="29"/>
      <c r="AC132" s="29"/>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row>
    <row r="133" spans="1:57" s="5" customFormat="1" ht="18" customHeight="1">
      <c r="A133" s="64" t="s">
        <v>487</v>
      </c>
      <c r="B133" s="29">
        <f t="shared" si="14"/>
        <v>24.235</v>
      </c>
      <c r="C133" s="29"/>
      <c r="D133" s="65">
        <v>24.235</v>
      </c>
      <c r="E133" s="29"/>
      <c r="F133" s="29"/>
      <c r="G133" s="29"/>
      <c r="H133" s="29"/>
      <c r="I133" s="29"/>
      <c r="J133" s="29"/>
      <c r="K133" s="29"/>
      <c r="L133" s="29"/>
      <c r="M133" s="29"/>
      <c r="N133" s="29"/>
      <c r="O133" s="29"/>
      <c r="P133" s="29"/>
      <c r="Q133" s="29"/>
      <c r="R133" s="29"/>
      <c r="S133" s="29"/>
      <c r="T133" s="29"/>
      <c r="U133" s="29"/>
      <c r="V133" s="29">
        <f t="shared" si="17"/>
        <v>24.235</v>
      </c>
      <c r="W133" s="29"/>
      <c r="X133" s="65">
        <v>24.235</v>
      </c>
      <c r="Y133" s="29"/>
      <c r="Z133" s="29"/>
      <c r="AA133" s="29"/>
      <c r="AB133" s="29"/>
      <c r="AC133" s="29"/>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row>
    <row r="134" spans="1:57" s="5" customFormat="1" ht="18" customHeight="1">
      <c r="A134" s="64" t="s">
        <v>488</v>
      </c>
      <c r="B134" s="29">
        <f t="shared" si="14"/>
        <v>48.885000000000005</v>
      </c>
      <c r="C134" s="29"/>
      <c r="D134" s="65">
        <v>48.885000000000005</v>
      </c>
      <c r="E134" s="29"/>
      <c r="F134" s="29"/>
      <c r="G134" s="29"/>
      <c r="H134" s="29"/>
      <c r="I134" s="29"/>
      <c r="J134" s="29"/>
      <c r="K134" s="29"/>
      <c r="L134" s="29"/>
      <c r="M134" s="29"/>
      <c r="N134" s="29"/>
      <c r="O134" s="29"/>
      <c r="P134" s="29"/>
      <c r="Q134" s="29"/>
      <c r="R134" s="29"/>
      <c r="S134" s="29"/>
      <c r="T134" s="29"/>
      <c r="U134" s="29"/>
      <c r="V134" s="29">
        <f t="shared" si="17"/>
        <v>48.885000000000005</v>
      </c>
      <c r="W134" s="29"/>
      <c r="X134" s="65">
        <v>48.885000000000005</v>
      </c>
      <c r="Y134" s="29"/>
      <c r="Z134" s="29"/>
      <c r="AA134" s="29"/>
      <c r="AB134" s="29"/>
      <c r="AC134" s="29"/>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row>
    <row r="135" spans="1:57" s="5" customFormat="1" ht="18" customHeight="1">
      <c r="A135" s="64" t="s">
        <v>489</v>
      </c>
      <c r="B135" s="29">
        <f t="shared" si="14"/>
        <v>105.185</v>
      </c>
      <c r="C135" s="29"/>
      <c r="D135" s="65">
        <v>105.185</v>
      </c>
      <c r="E135" s="29"/>
      <c r="F135" s="29"/>
      <c r="G135" s="29"/>
      <c r="H135" s="29"/>
      <c r="I135" s="29"/>
      <c r="J135" s="29"/>
      <c r="K135" s="29"/>
      <c r="L135" s="29"/>
      <c r="M135" s="29"/>
      <c r="N135" s="29"/>
      <c r="O135" s="29"/>
      <c r="P135" s="29"/>
      <c r="Q135" s="29"/>
      <c r="R135" s="29"/>
      <c r="S135" s="29"/>
      <c r="T135" s="29"/>
      <c r="U135" s="29"/>
      <c r="V135" s="29">
        <f t="shared" si="17"/>
        <v>105.185</v>
      </c>
      <c r="W135" s="29"/>
      <c r="X135" s="65">
        <v>105.185</v>
      </c>
      <c r="Y135" s="29"/>
      <c r="Z135" s="29"/>
      <c r="AA135" s="29"/>
      <c r="AB135" s="29"/>
      <c r="AC135" s="29"/>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row>
    <row r="136" spans="1:57" s="5" customFormat="1" ht="18" customHeight="1">
      <c r="A136" s="64" t="s">
        <v>490</v>
      </c>
      <c r="B136" s="29">
        <f t="shared" si="14"/>
        <v>59.565</v>
      </c>
      <c r="C136" s="29"/>
      <c r="D136" s="65">
        <v>59.565</v>
      </c>
      <c r="E136" s="29"/>
      <c r="F136" s="29"/>
      <c r="G136" s="29"/>
      <c r="H136" s="29"/>
      <c r="I136" s="29"/>
      <c r="J136" s="29"/>
      <c r="K136" s="29"/>
      <c r="L136" s="29"/>
      <c r="M136" s="29"/>
      <c r="N136" s="29"/>
      <c r="O136" s="29"/>
      <c r="P136" s="29"/>
      <c r="Q136" s="29"/>
      <c r="R136" s="29"/>
      <c r="S136" s="29"/>
      <c r="T136" s="29"/>
      <c r="U136" s="29"/>
      <c r="V136" s="29">
        <f t="shared" si="17"/>
        <v>59.565</v>
      </c>
      <c r="W136" s="29"/>
      <c r="X136" s="65">
        <v>59.565</v>
      </c>
      <c r="Y136" s="29"/>
      <c r="Z136" s="29"/>
      <c r="AA136" s="29"/>
      <c r="AB136" s="29"/>
      <c r="AC136" s="29"/>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row>
    <row r="137" spans="1:57" s="5" customFormat="1" ht="18" customHeight="1">
      <c r="A137" s="64" t="s">
        <v>491</v>
      </c>
      <c r="B137" s="29">
        <f t="shared" si="14"/>
        <v>14.4</v>
      </c>
      <c r="C137" s="29"/>
      <c r="D137" s="29">
        <v>14.4</v>
      </c>
      <c r="E137" s="29"/>
      <c r="F137" s="29"/>
      <c r="G137" s="29"/>
      <c r="H137" s="29"/>
      <c r="I137" s="29"/>
      <c r="J137" s="29"/>
      <c r="K137" s="29"/>
      <c r="L137" s="29"/>
      <c r="M137" s="29"/>
      <c r="N137" s="29"/>
      <c r="O137" s="29"/>
      <c r="P137" s="29"/>
      <c r="Q137" s="29"/>
      <c r="R137" s="29"/>
      <c r="S137" s="29"/>
      <c r="T137" s="29"/>
      <c r="U137" s="29"/>
      <c r="V137" s="29">
        <f t="shared" si="17"/>
        <v>14.4</v>
      </c>
      <c r="W137" s="29"/>
      <c r="X137" s="29">
        <v>14.4</v>
      </c>
      <c r="Y137" s="29"/>
      <c r="Z137" s="29"/>
      <c r="AA137" s="29"/>
      <c r="AB137" s="29"/>
      <c r="AC137" s="29"/>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row>
    <row r="138" spans="1:57" s="5" customFormat="1" ht="18" customHeight="1">
      <c r="A138" s="64" t="s">
        <v>492</v>
      </c>
      <c r="B138" s="29">
        <f aca="true" t="shared" si="18" ref="B138:B201">SUM(C138:J138)</f>
        <v>15.55</v>
      </c>
      <c r="C138" s="29"/>
      <c r="D138" s="65">
        <v>15.55</v>
      </c>
      <c r="E138" s="29"/>
      <c r="F138" s="29"/>
      <c r="G138" s="29"/>
      <c r="H138" s="29"/>
      <c r="I138" s="29"/>
      <c r="J138" s="29"/>
      <c r="K138" s="29"/>
      <c r="L138" s="29"/>
      <c r="M138" s="29"/>
      <c r="N138" s="29"/>
      <c r="O138" s="29"/>
      <c r="P138" s="29"/>
      <c r="Q138" s="29"/>
      <c r="R138" s="29"/>
      <c r="S138" s="29"/>
      <c r="T138" s="29"/>
      <c r="U138" s="29"/>
      <c r="V138" s="29">
        <f t="shared" si="17"/>
        <v>15.55</v>
      </c>
      <c r="W138" s="29"/>
      <c r="X138" s="65">
        <v>15.55</v>
      </c>
      <c r="Y138" s="29"/>
      <c r="Z138" s="29"/>
      <c r="AA138" s="29"/>
      <c r="AB138" s="29"/>
      <c r="AC138" s="29"/>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row>
    <row r="139" spans="1:57" s="5" customFormat="1" ht="18" customHeight="1">
      <c r="A139" s="64" t="s">
        <v>493</v>
      </c>
      <c r="B139" s="29">
        <f t="shared" si="18"/>
        <v>29.4</v>
      </c>
      <c r="C139" s="29"/>
      <c r="D139" s="65">
        <v>29.4</v>
      </c>
      <c r="E139" s="29"/>
      <c r="F139" s="29"/>
      <c r="G139" s="29"/>
      <c r="H139" s="29"/>
      <c r="I139" s="29"/>
      <c r="J139" s="29"/>
      <c r="K139" s="29"/>
      <c r="L139" s="29"/>
      <c r="M139" s="29"/>
      <c r="N139" s="29"/>
      <c r="O139" s="29"/>
      <c r="P139" s="29"/>
      <c r="Q139" s="29"/>
      <c r="R139" s="29"/>
      <c r="S139" s="29"/>
      <c r="T139" s="29"/>
      <c r="U139" s="29"/>
      <c r="V139" s="29">
        <f t="shared" si="17"/>
        <v>29.4</v>
      </c>
      <c r="W139" s="29"/>
      <c r="X139" s="65">
        <v>29.4</v>
      </c>
      <c r="Y139" s="29"/>
      <c r="Z139" s="29"/>
      <c r="AA139" s="29"/>
      <c r="AB139" s="29"/>
      <c r="AC139" s="29"/>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row>
    <row r="140" spans="1:57" s="5" customFormat="1" ht="18" customHeight="1">
      <c r="A140" s="64" t="s">
        <v>494</v>
      </c>
      <c r="B140" s="29">
        <f t="shared" si="18"/>
        <v>110.29</v>
      </c>
      <c r="C140" s="29"/>
      <c r="D140" s="65">
        <v>110.29</v>
      </c>
      <c r="E140" s="29"/>
      <c r="F140" s="29"/>
      <c r="G140" s="29"/>
      <c r="H140" s="29"/>
      <c r="I140" s="29"/>
      <c r="J140" s="29"/>
      <c r="K140" s="29"/>
      <c r="L140" s="29"/>
      <c r="M140" s="29"/>
      <c r="N140" s="29"/>
      <c r="O140" s="29"/>
      <c r="P140" s="29"/>
      <c r="Q140" s="29"/>
      <c r="R140" s="29"/>
      <c r="S140" s="29"/>
      <c r="T140" s="29"/>
      <c r="U140" s="29"/>
      <c r="V140" s="29">
        <f t="shared" si="17"/>
        <v>110.29</v>
      </c>
      <c r="W140" s="29"/>
      <c r="X140" s="65">
        <v>110.29</v>
      </c>
      <c r="Y140" s="29"/>
      <c r="Z140" s="29"/>
      <c r="AA140" s="29"/>
      <c r="AB140" s="29"/>
      <c r="AC140" s="29"/>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row>
    <row r="141" spans="1:57" s="5" customFormat="1" ht="18" customHeight="1">
      <c r="A141" s="64" t="s">
        <v>495</v>
      </c>
      <c r="B141" s="29">
        <f t="shared" si="18"/>
        <v>9.805</v>
      </c>
      <c r="C141" s="29"/>
      <c r="D141" s="65">
        <v>9.805</v>
      </c>
      <c r="E141" s="29"/>
      <c r="F141" s="29"/>
      <c r="G141" s="29"/>
      <c r="H141" s="29"/>
      <c r="I141" s="29"/>
      <c r="J141" s="29"/>
      <c r="K141" s="29"/>
      <c r="L141" s="29"/>
      <c r="M141" s="29"/>
      <c r="N141" s="29"/>
      <c r="O141" s="29"/>
      <c r="P141" s="29"/>
      <c r="Q141" s="29"/>
      <c r="R141" s="29"/>
      <c r="S141" s="29"/>
      <c r="T141" s="29"/>
      <c r="U141" s="29"/>
      <c r="V141" s="29">
        <f t="shared" si="17"/>
        <v>9.805</v>
      </c>
      <c r="W141" s="29"/>
      <c r="X141" s="65">
        <v>9.805</v>
      </c>
      <c r="Y141" s="29"/>
      <c r="Z141" s="29"/>
      <c r="AA141" s="29"/>
      <c r="AB141" s="29"/>
      <c r="AC141" s="29"/>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row>
    <row r="142" spans="1:57" s="5" customFormat="1" ht="18" customHeight="1">
      <c r="A142" s="64" t="s">
        <v>496</v>
      </c>
      <c r="B142" s="29">
        <f t="shared" si="18"/>
        <v>65.09400000000001</v>
      </c>
      <c r="C142" s="29"/>
      <c r="D142" s="65">
        <v>65.09400000000001</v>
      </c>
      <c r="E142" s="29"/>
      <c r="F142" s="29"/>
      <c r="G142" s="29"/>
      <c r="H142" s="29"/>
      <c r="I142" s="29"/>
      <c r="J142" s="29"/>
      <c r="K142" s="29"/>
      <c r="L142" s="29"/>
      <c r="M142" s="29"/>
      <c r="N142" s="29"/>
      <c r="O142" s="29"/>
      <c r="P142" s="29"/>
      <c r="Q142" s="29"/>
      <c r="R142" s="29"/>
      <c r="S142" s="29"/>
      <c r="T142" s="29"/>
      <c r="U142" s="29"/>
      <c r="V142" s="29">
        <f t="shared" si="17"/>
        <v>65.09400000000001</v>
      </c>
      <c r="W142" s="29"/>
      <c r="X142" s="65">
        <v>65.09400000000001</v>
      </c>
      <c r="Y142" s="29"/>
      <c r="Z142" s="29"/>
      <c r="AA142" s="29"/>
      <c r="AB142" s="29"/>
      <c r="AC142" s="29"/>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row>
    <row r="143" spans="1:57" s="5" customFormat="1" ht="18" customHeight="1">
      <c r="A143" s="64" t="s">
        <v>497</v>
      </c>
      <c r="B143" s="29">
        <f t="shared" si="18"/>
        <v>57.78</v>
      </c>
      <c r="C143" s="29"/>
      <c r="D143" s="65">
        <v>57.78</v>
      </c>
      <c r="E143" s="29"/>
      <c r="F143" s="29"/>
      <c r="G143" s="29"/>
      <c r="H143" s="29"/>
      <c r="I143" s="29"/>
      <c r="J143" s="29"/>
      <c r="K143" s="29"/>
      <c r="L143" s="29"/>
      <c r="M143" s="29"/>
      <c r="N143" s="29"/>
      <c r="O143" s="29"/>
      <c r="P143" s="29"/>
      <c r="Q143" s="29"/>
      <c r="R143" s="29"/>
      <c r="S143" s="29"/>
      <c r="T143" s="29"/>
      <c r="U143" s="29"/>
      <c r="V143" s="29">
        <f t="shared" si="17"/>
        <v>57.78</v>
      </c>
      <c r="W143" s="29"/>
      <c r="X143" s="65">
        <v>57.78</v>
      </c>
      <c r="Y143" s="29"/>
      <c r="Z143" s="29"/>
      <c r="AA143" s="29"/>
      <c r="AB143" s="29"/>
      <c r="AC143" s="29"/>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row>
    <row r="144" spans="1:57" s="5" customFormat="1" ht="18" customHeight="1">
      <c r="A144" s="64" t="s">
        <v>498</v>
      </c>
      <c r="B144" s="29">
        <f t="shared" si="18"/>
        <v>18.055</v>
      </c>
      <c r="C144" s="29"/>
      <c r="D144" s="65">
        <v>18.055</v>
      </c>
      <c r="E144" s="29"/>
      <c r="F144" s="29"/>
      <c r="G144" s="29"/>
      <c r="H144" s="29"/>
      <c r="I144" s="29"/>
      <c r="J144" s="29"/>
      <c r="K144" s="29"/>
      <c r="L144" s="29"/>
      <c r="M144" s="29"/>
      <c r="N144" s="29"/>
      <c r="O144" s="29"/>
      <c r="P144" s="29"/>
      <c r="Q144" s="29"/>
      <c r="R144" s="29"/>
      <c r="S144" s="29"/>
      <c r="T144" s="29"/>
      <c r="U144" s="29"/>
      <c r="V144" s="29">
        <f t="shared" si="17"/>
        <v>18.055</v>
      </c>
      <c r="W144" s="29"/>
      <c r="X144" s="65">
        <v>18.055</v>
      </c>
      <c r="Y144" s="29"/>
      <c r="Z144" s="29"/>
      <c r="AA144" s="29"/>
      <c r="AB144" s="29"/>
      <c r="AC144" s="29"/>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row>
    <row r="145" spans="1:57" s="5" customFormat="1" ht="18" customHeight="1">
      <c r="A145" s="64" t="s">
        <v>499</v>
      </c>
      <c r="B145" s="29">
        <f t="shared" si="18"/>
        <v>16.55</v>
      </c>
      <c r="C145" s="29"/>
      <c r="D145" s="65">
        <v>16.55</v>
      </c>
      <c r="E145" s="29"/>
      <c r="F145" s="29"/>
      <c r="G145" s="29"/>
      <c r="H145" s="29"/>
      <c r="I145" s="29"/>
      <c r="J145" s="29"/>
      <c r="K145" s="29"/>
      <c r="L145" s="29"/>
      <c r="M145" s="29"/>
      <c r="N145" s="29"/>
      <c r="O145" s="29"/>
      <c r="P145" s="29"/>
      <c r="Q145" s="29"/>
      <c r="R145" s="29"/>
      <c r="S145" s="29"/>
      <c r="T145" s="29"/>
      <c r="U145" s="29"/>
      <c r="V145" s="29">
        <f t="shared" si="17"/>
        <v>16.55</v>
      </c>
      <c r="W145" s="29"/>
      <c r="X145" s="65">
        <v>16.55</v>
      </c>
      <c r="Y145" s="29"/>
      <c r="Z145" s="29"/>
      <c r="AA145" s="29"/>
      <c r="AB145" s="29"/>
      <c r="AC145" s="29"/>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row>
    <row r="146" spans="1:57" s="5" customFormat="1" ht="18" customHeight="1">
      <c r="A146" s="64" t="s">
        <v>500</v>
      </c>
      <c r="B146" s="29">
        <f t="shared" si="18"/>
        <v>27.375</v>
      </c>
      <c r="C146" s="29"/>
      <c r="D146" s="65">
        <v>27.375</v>
      </c>
      <c r="E146" s="29"/>
      <c r="F146" s="29"/>
      <c r="G146" s="29"/>
      <c r="H146" s="29"/>
      <c r="I146" s="29"/>
      <c r="J146" s="29"/>
      <c r="K146" s="29"/>
      <c r="L146" s="29"/>
      <c r="M146" s="29"/>
      <c r="N146" s="29"/>
      <c r="O146" s="29"/>
      <c r="P146" s="29"/>
      <c r="Q146" s="29"/>
      <c r="R146" s="29"/>
      <c r="S146" s="29"/>
      <c r="T146" s="29"/>
      <c r="U146" s="29"/>
      <c r="V146" s="29">
        <f t="shared" si="17"/>
        <v>27.375</v>
      </c>
      <c r="W146" s="29"/>
      <c r="X146" s="65">
        <v>27.375</v>
      </c>
      <c r="Y146" s="29"/>
      <c r="Z146" s="29"/>
      <c r="AA146" s="29"/>
      <c r="AB146" s="29"/>
      <c r="AC146" s="29"/>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row>
    <row r="147" spans="1:57" s="5" customFormat="1" ht="18" customHeight="1">
      <c r="A147" s="64" t="s">
        <v>501</v>
      </c>
      <c r="B147" s="29">
        <f t="shared" si="18"/>
        <v>21.95</v>
      </c>
      <c r="C147" s="29"/>
      <c r="D147" s="65">
        <v>21.95</v>
      </c>
      <c r="E147" s="29"/>
      <c r="F147" s="29"/>
      <c r="G147" s="29"/>
      <c r="H147" s="29"/>
      <c r="I147" s="29"/>
      <c r="J147" s="29"/>
      <c r="K147" s="29"/>
      <c r="L147" s="29"/>
      <c r="M147" s="29"/>
      <c r="N147" s="29"/>
      <c r="O147" s="29"/>
      <c r="P147" s="29"/>
      <c r="Q147" s="29"/>
      <c r="R147" s="29"/>
      <c r="S147" s="29"/>
      <c r="T147" s="29"/>
      <c r="U147" s="29"/>
      <c r="V147" s="29">
        <f t="shared" si="17"/>
        <v>21.95</v>
      </c>
      <c r="W147" s="29"/>
      <c r="X147" s="65">
        <v>21.95</v>
      </c>
      <c r="Y147" s="29"/>
      <c r="Z147" s="29"/>
      <c r="AA147" s="29"/>
      <c r="AB147" s="29"/>
      <c r="AC147" s="29"/>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row>
    <row r="148" spans="1:57" s="5" customFormat="1" ht="18" customHeight="1">
      <c r="A148" s="64" t="s">
        <v>502</v>
      </c>
      <c r="B148" s="29">
        <f t="shared" si="18"/>
        <v>48.935</v>
      </c>
      <c r="C148" s="29"/>
      <c r="D148" s="65">
        <v>48.935</v>
      </c>
      <c r="E148" s="29"/>
      <c r="F148" s="29"/>
      <c r="G148" s="29"/>
      <c r="H148" s="29"/>
      <c r="I148" s="29"/>
      <c r="J148" s="29"/>
      <c r="K148" s="29"/>
      <c r="L148" s="29"/>
      <c r="M148" s="29"/>
      <c r="N148" s="29"/>
      <c r="O148" s="29"/>
      <c r="P148" s="29"/>
      <c r="Q148" s="29"/>
      <c r="R148" s="29"/>
      <c r="S148" s="29"/>
      <c r="T148" s="29"/>
      <c r="U148" s="29"/>
      <c r="V148" s="29">
        <f t="shared" si="17"/>
        <v>48.935</v>
      </c>
      <c r="W148" s="29"/>
      <c r="X148" s="65">
        <v>48.935</v>
      </c>
      <c r="Y148" s="29"/>
      <c r="Z148" s="29"/>
      <c r="AA148" s="29"/>
      <c r="AB148" s="29"/>
      <c r="AC148" s="29"/>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row>
    <row r="149" spans="1:57" s="5" customFormat="1" ht="18" customHeight="1">
      <c r="A149" s="68" t="s">
        <v>503</v>
      </c>
      <c r="B149" s="29">
        <f t="shared" si="18"/>
        <v>5.2095</v>
      </c>
      <c r="C149" s="29"/>
      <c r="D149" s="65">
        <v>5.2095</v>
      </c>
      <c r="E149" s="29"/>
      <c r="F149" s="29"/>
      <c r="G149" s="29"/>
      <c r="H149" s="29"/>
      <c r="I149" s="29"/>
      <c r="J149" s="29"/>
      <c r="K149" s="29"/>
      <c r="L149" s="29"/>
      <c r="M149" s="29"/>
      <c r="N149" s="29"/>
      <c r="O149" s="29"/>
      <c r="P149" s="29"/>
      <c r="Q149" s="29"/>
      <c r="R149" s="29"/>
      <c r="S149" s="29"/>
      <c r="T149" s="29"/>
      <c r="U149" s="29"/>
      <c r="V149" s="29">
        <f t="shared" si="17"/>
        <v>5.2095</v>
      </c>
      <c r="W149" s="29"/>
      <c r="X149" s="65">
        <v>5.2095</v>
      </c>
      <c r="Y149" s="29"/>
      <c r="Z149" s="29"/>
      <c r="AA149" s="29"/>
      <c r="AB149" s="29"/>
      <c r="AC149" s="29"/>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row>
    <row r="150" spans="1:57" s="5" customFormat="1" ht="18" customHeight="1">
      <c r="A150" s="64" t="s">
        <v>504</v>
      </c>
      <c r="B150" s="29">
        <f t="shared" si="18"/>
        <v>9.6087</v>
      </c>
      <c r="C150" s="29"/>
      <c r="D150" s="65">
        <v>9.6087</v>
      </c>
      <c r="E150" s="29"/>
      <c r="F150" s="29"/>
      <c r="G150" s="29"/>
      <c r="H150" s="29"/>
      <c r="I150" s="29"/>
      <c r="J150" s="29"/>
      <c r="K150" s="29"/>
      <c r="L150" s="29"/>
      <c r="M150" s="29"/>
      <c r="N150" s="29"/>
      <c r="O150" s="29"/>
      <c r="P150" s="29"/>
      <c r="Q150" s="29"/>
      <c r="R150" s="29"/>
      <c r="S150" s="29"/>
      <c r="T150" s="29"/>
      <c r="U150" s="29"/>
      <c r="V150" s="29">
        <f t="shared" si="17"/>
        <v>9.6087</v>
      </c>
      <c r="W150" s="29"/>
      <c r="X150" s="65">
        <v>9.6087</v>
      </c>
      <c r="Y150" s="29"/>
      <c r="Z150" s="29"/>
      <c r="AA150" s="29"/>
      <c r="AB150" s="29"/>
      <c r="AC150" s="29"/>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row>
    <row r="151" spans="1:57" s="5" customFormat="1" ht="18" customHeight="1">
      <c r="A151" s="64" t="s">
        <v>505</v>
      </c>
      <c r="B151" s="29">
        <f t="shared" si="18"/>
        <v>12.608</v>
      </c>
      <c r="C151" s="29"/>
      <c r="D151" s="65">
        <v>12.608</v>
      </c>
      <c r="E151" s="29"/>
      <c r="F151" s="29"/>
      <c r="G151" s="29"/>
      <c r="H151" s="29"/>
      <c r="I151" s="29"/>
      <c r="J151" s="29"/>
      <c r="K151" s="29"/>
      <c r="L151" s="29"/>
      <c r="M151" s="29"/>
      <c r="N151" s="29"/>
      <c r="O151" s="29"/>
      <c r="P151" s="29"/>
      <c r="Q151" s="29"/>
      <c r="R151" s="29"/>
      <c r="S151" s="29"/>
      <c r="T151" s="29"/>
      <c r="U151" s="29"/>
      <c r="V151" s="29">
        <f t="shared" si="17"/>
        <v>12.608</v>
      </c>
      <c r="W151" s="29"/>
      <c r="X151" s="65">
        <v>12.608</v>
      </c>
      <c r="Y151" s="29"/>
      <c r="Z151" s="29"/>
      <c r="AA151" s="29"/>
      <c r="AB151" s="29"/>
      <c r="AC151" s="29"/>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row>
    <row r="152" spans="1:57" s="5" customFormat="1" ht="18" customHeight="1">
      <c r="A152" s="64" t="s">
        <v>506</v>
      </c>
      <c r="B152" s="29">
        <f t="shared" si="18"/>
        <v>25.985</v>
      </c>
      <c r="C152" s="29"/>
      <c r="D152" s="65">
        <v>25.985</v>
      </c>
      <c r="E152" s="29"/>
      <c r="F152" s="29"/>
      <c r="G152" s="29"/>
      <c r="H152" s="29"/>
      <c r="I152" s="29"/>
      <c r="J152" s="29"/>
      <c r="K152" s="29"/>
      <c r="L152" s="29"/>
      <c r="M152" s="29"/>
      <c r="N152" s="29"/>
      <c r="O152" s="29"/>
      <c r="P152" s="29"/>
      <c r="Q152" s="29"/>
      <c r="R152" s="29"/>
      <c r="S152" s="29"/>
      <c r="T152" s="29"/>
      <c r="U152" s="29"/>
      <c r="V152" s="29">
        <f t="shared" si="17"/>
        <v>25.985</v>
      </c>
      <c r="W152" s="29"/>
      <c r="X152" s="65">
        <v>25.985</v>
      </c>
      <c r="Y152" s="29"/>
      <c r="Z152" s="29"/>
      <c r="AA152" s="29"/>
      <c r="AB152" s="29"/>
      <c r="AC152" s="29"/>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row>
    <row r="153" spans="1:57" s="5" customFormat="1" ht="18" customHeight="1">
      <c r="A153" s="69" t="s">
        <v>507</v>
      </c>
      <c r="B153" s="29">
        <f t="shared" si="18"/>
        <v>11.58</v>
      </c>
      <c r="C153" s="29"/>
      <c r="D153" s="70">
        <v>11.58</v>
      </c>
      <c r="E153" s="29"/>
      <c r="F153" s="29"/>
      <c r="G153" s="29"/>
      <c r="H153" s="29"/>
      <c r="I153" s="29"/>
      <c r="J153" s="29"/>
      <c r="K153" s="29"/>
      <c r="L153" s="29"/>
      <c r="M153" s="29"/>
      <c r="N153" s="29"/>
      <c r="O153" s="29"/>
      <c r="P153" s="29"/>
      <c r="Q153" s="29"/>
      <c r="R153" s="29"/>
      <c r="S153" s="29"/>
      <c r="T153" s="29"/>
      <c r="U153" s="29"/>
      <c r="V153" s="29">
        <f t="shared" si="17"/>
        <v>11.58</v>
      </c>
      <c r="W153" s="29"/>
      <c r="X153" s="70">
        <v>11.58</v>
      </c>
      <c r="Y153" s="29"/>
      <c r="Z153" s="29"/>
      <c r="AA153" s="29"/>
      <c r="AB153" s="29"/>
      <c r="AC153" s="29"/>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row>
    <row r="154" spans="1:57" s="12" customFormat="1" ht="24" customHeight="1">
      <c r="A154" s="71" t="s">
        <v>508</v>
      </c>
      <c r="B154" s="30">
        <f t="shared" si="18"/>
        <v>1212.7639155</v>
      </c>
      <c r="C154" s="30"/>
      <c r="D154" s="72">
        <f>SUM(D155:D214)</f>
        <v>1212.7639155</v>
      </c>
      <c r="E154" s="73"/>
      <c r="F154" s="73"/>
      <c r="G154" s="73"/>
      <c r="H154" s="73"/>
      <c r="I154" s="73"/>
      <c r="J154" s="73"/>
      <c r="K154" s="73"/>
      <c r="L154" s="73"/>
      <c r="M154" s="73"/>
      <c r="N154" s="73"/>
      <c r="O154" s="73"/>
      <c r="P154" s="73"/>
      <c r="Q154" s="73"/>
      <c r="R154" s="73"/>
      <c r="S154" s="73"/>
      <c r="T154" s="73"/>
      <c r="U154" s="73"/>
      <c r="V154" s="72">
        <f t="shared" si="17"/>
        <v>1212.7639155</v>
      </c>
      <c r="W154" s="73"/>
      <c r="X154" s="72">
        <f>SUM(X155:X214)</f>
        <v>1212.7639155</v>
      </c>
      <c r="Y154" s="30"/>
      <c r="Z154" s="30"/>
      <c r="AA154" s="30"/>
      <c r="AB154" s="30"/>
      <c r="AC154" s="30"/>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row>
    <row r="155" spans="1:57" s="5" customFormat="1" ht="18" customHeight="1">
      <c r="A155" s="74" t="s">
        <v>509</v>
      </c>
      <c r="B155" s="29">
        <f t="shared" si="18"/>
        <v>6.9712</v>
      </c>
      <c r="C155" s="29"/>
      <c r="D155" s="75">
        <v>6.9712</v>
      </c>
      <c r="E155" s="29"/>
      <c r="F155" s="29"/>
      <c r="G155" s="29"/>
      <c r="H155" s="29"/>
      <c r="I155" s="29"/>
      <c r="J155" s="29"/>
      <c r="K155" s="29"/>
      <c r="L155" s="29"/>
      <c r="M155" s="29"/>
      <c r="N155" s="29"/>
      <c r="O155" s="29"/>
      <c r="P155" s="29"/>
      <c r="Q155" s="29"/>
      <c r="R155" s="29"/>
      <c r="S155" s="29"/>
      <c r="T155" s="29"/>
      <c r="U155" s="29"/>
      <c r="V155" s="39">
        <f t="shared" si="17"/>
        <v>6.9712</v>
      </c>
      <c r="W155" s="29"/>
      <c r="X155" s="75">
        <v>6.9712</v>
      </c>
      <c r="Y155" s="29"/>
      <c r="Z155" s="29"/>
      <c r="AA155" s="29"/>
      <c r="AB155" s="29"/>
      <c r="AC155" s="29"/>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row>
    <row r="156" spans="1:57" s="5" customFormat="1" ht="18" customHeight="1">
      <c r="A156" s="74" t="s">
        <v>510</v>
      </c>
      <c r="B156" s="29">
        <f t="shared" si="18"/>
        <v>1.0995</v>
      </c>
      <c r="C156" s="29"/>
      <c r="D156" s="75">
        <v>1.0995</v>
      </c>
      <c r="E156" s="29"/>
      <c r="F156" s="29"/>
      <c r="G156" s="29"/>
      <c r="H156" s="29"/>
      <c r="I156" s="29"/>
      <c r="J156" s="29"/>
      <c r="K156" s="29"/>
      <c r="L156" s="29"/>
      <c r="M156" s="29"/>
      <c r="N156" s="29"/>
      <c r="O156" s="29"/>
      <c r="P156" s="29"/>
      <c r="Q156" s="29"/>
      <c r="R156" s="29"/>
      <c r="S156" s="29"/>
      <c r="T156" s="29"/>
      <c r="U156" s="29"/>
      <c r="V156" s="39">
        <f t="shared" si="17"/>
        <v>1.0995</v>
      </c>
      <c r="W156" s="29"/>
      <c r="X156" s="75">
        <v>1.0995</v>
      </c>
      <c r="Y156" s="29"/>
      <c r="Z156" s="29"/>
      <c r="AA156" s="29"/>
      <c r="AB156" s="29"/>
      <c r="AC156" s="29"/>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row>
    <row r="157" spans="1:57" s="5" customFormat="1" ht="18" customHeight="1">
      <c r="A157" s="74" t="s">
        <v>511</v>
      </c>
      <c r="B157" s="29">
        <f t="shared" si="18"/>
        <v>1.2029</v>
      </c>
      <c r="C157" s="29"/>
      <c r="D157" s="75">
        <v>1.2029</v>
      </c>
      <c r="E157" s="29"/>
      <c r="F157" s="29"/>
      <c r="G157" s="29"/>
      <c r="H157" s="29"/>
      <c r="I157" s="29"/>
      <c r="J157" s="29"/>
      <c r="K157" s="29"/>
      <c r="L157" s="29"/>
      <c r="M157" s="29"/>
      <c r="N157" s="29"/>
      <c r="O157" s="29"/>
      <c r="P157" s="29"/>
      <c r="Q157" s="29"/>
      <c r="R157" s="29"/>
      <c r="S157" s="29"/>
      <c r="T157" s="29"/>
      <c r="U157" s="29"/>
      <c r="V157" s="39">
        <f t="shared" si="17"/>
        <v>1.2029</v>
      </c>
      <c r="W157" s="29"/>
      <c r="X157" s="75">
        <v>1.2029</v>
      </c>
      <c r="Y157" s="29"/>
      <c r="Z157" s="29"/>
      <c r="AA157" s="29"/>
      <c r="AB157" s="29"/>
      <c r="AC157" s="29"/>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row>
    <row r="158" spans="1:57" s="5" customFormat="1" ht="18" customHeight="1">
      <c r="A158" s="74" t="s">
        <v>512</v>
      </c>
      <c r="B158" s="29">
        <f t="shared" si="18"/>
        <v>1.2826</v>
      </c>
      <c r="C158" s="29"/>
      <c r="D158" s="75">
        <v>1.2826</v>
      </c>
      <c r="E158" s="29"/>
      <c r="F158" s="29"/>
      <c r="G158" s="29"/>
      <c r="H158" s="29"/>
      <c r="I158" s="29"/>
      <c r="J158" s="29"/>
      <c r="K158" s="29"/>
      <c r="L158" s="29"/>
      <c r="M158" s="29"/>
      <c r="N158" s="29"/>
      <c r="O158" s="29"/>
      <c r="P158" s="29"/>
      <c r="Q158" s="29"/>
      <c r="R158" s="29"/>
      <c r="S158" s="29"/>
      <c r="T158" s="29"/>
      <c r="U158" s="29"/>
      <c r="V158" s="39">
        <f t="shared" si="17"/>
        <v>1.2826</v>
      </c>
      <c r="W158" s="29"/>
      <c r="X158" s="75">
        <v>1.2826</v>
      </c>
      <c r="Y158" s="29"/>
      <c r="Z158" s="29"/>
      <c r="AA158" s="29"/>
      <c r="AB158" s="29"/>
      <c r="AC158" s="29"/>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row>
    <row r="159" spans="1:57" s="5" customFormat="1" ht="18" customHeight="1">
      <c r="A159" s="74" t="s">
        <v>513</v>
      </c>
      <c r="B159" s="29">
        <f t="shared" si="18"/>
        <v>4.2563</v>
      </c>
      <c r="C159" s="29"/>
      <c r="D159" s="75">
        <v>4.2563</v>
      </c>
      <c r="E159" s="29"/>
      <c r="F159" s="29"/>
      <c r="G159" s="29"/>
      <c r="H159" s="29"/>
      <c r="I159" s="29"/>
      <c r="J159" s="29"/>
      <c r="K159" s="29"/>
      <c r="L159" s="29"/>
      <c r="M159" s="29"/>
      <c r="N159" s="29"/>
      <c r="O159" s="29"/>
      <c r="P159" s="29"/>
      <c r="Q159" s="29"/>
      <c r="R159" s="29"/>
      <c r="S159" s="29"/>
      <c r="T159" s="29"/>
      <c r="U159" s="29"/>
      <c r="V159" s="39">
        <f t="shared" si="17"/>
        <v>4.2563</v>
      </c>
      <c r="W159" s="29"/>
      <c r="X159" s="75">
        <v>4.2563</v>
      </c>
      <c r="Y159" s="29"/>
      <c r="Z159" s="29"/>
      <c r="AA159" s="29"/>
      <c r="AB159" s="29"/>
      <c r="AC159" s="29"/>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row>
    <row r="160" spans="1:57" s="5" customFormat="1" ht="18" customHeight="1">
      <c r="A160" s="74" t="s">
        <v>514</v>
      </c>
      <c r="B160" s="29">
        <f t="shared" si="18"/>
        <v>0.8615</v>
      </c>
      <c r="C160" s="29"/>
      <c r="D160" s="75">
        <v>0.8615</v>
      </c>
      <c r="E160" s="29"/>
      <c r="F160" s="29"/>
      <c r="G160" s="29"/>
      <c r="H160" s="29"/>
      <c r="I160" s="29"/>
      <c r="J160" s="29"/>
      <c r="K160" s="29"/>
      <c r="L160" s="29"/>
      <c r="M160" s="29"/>
      <c r="N160" s="29"/>
      <c r="O160" s="29"/>
      <c r="P160" s="29"/>
      <c r="Q160" s="29"/>
      <c r="R160" s="29"/>
      <c r="S160" s="29"/>
      <c r="T160" s="29"/>
      <c r="U160" s="29"/>
      <c r="V160" s="39">
        <f t="shared" si="17"/>
        <v>0.8615</v>
      </c>
      <c r="W160" s="29"/>
      <c r="X160" s="75">
        <v>0.8615</v>
      </c>
      <c r="Y160" s="29"/>
      <c r="Z160" s="29"/>
      <c r="AA160" s="29"/>
      <c r="AB160" s="29"/>
      <c r="AC160" s="29"/>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row>
    <row r="161" spans="1:57" s="5" customFormat="1" ht="18" customHeight="1">
      <c r="A161" s="74" t="s">
        <v>515</v>
      </c>
      <c r="B161" s="29">
        <f t="shared" si="18"/>
        <v>13.035</v>
      </c>
      <c r="C161" s="29"/>
      <c r="D161" s="75">
        <v>13.035</v>
      </c>
      <c r="E161" s="29"/>
      <c r="F161" s="29"/>
      <c r="G161" s="29"/>
      <c r="H161" s="29"/>
      <c r="I161" s="29"/>
      <c r="J161" s="29"/>
      <c r="K161" s="29"/>
      <c r="L161" s="29"/>
      <c r="M161" s="29"/>
      <c r="N161" s="29"/>
      <c r="O161" s="29"/>
      <c r="P161" s="29"/>
      <c r="Q161" s="29"/>
      <c r="R161" s="29"/>
      <c r="S161" s="29"/>
      <c r="T161" s="29"/>
      <c r="U161" s="29"/>
      <c r="V161" s="39">
        <f t="shared" si="17"/>
        <v>13.035</v>
      </c>
      <c r="W161" s="29"/>
      <c r="X161" s="75">
        <v>13.035</v>
      </c>
      <c r="Y161" s="29"/>
      <c r="Z161" s="29"/>
      <c r="AA161" s="29"/>
      <c r="AB161" s="29"/>
      <c r="AC161" s="29"/>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row>
    <row r="162" spans="1:57" s="5" customFormat="1" ht="18" customHeight="1">
      <c r="A162" s="74" t="s">
        <v>516</v>
      </c>
      <c r="B162" s="29">
        <f t="shared" si="18"/>
        <v>11.08924</v>
      </c>
      <c r="C162" s="29"/>
      <c r="D162" s="75">
        <v>11.08924</v>
      </c>
      <c r="E162" s="29"/>
      <c r="F162" s="29"/>
      <c r="G162" s="29"/>
      <c r="H162" s="29"/>
      <c r="I162" s="29"/>
      <c r="J162" s="29"/>
      <c r="K162" s="29"/>
      <c r="L162" s="29"/>
      <c r="M162" s="29"/>
      <c r="N162" s="29"/>
      <c r="O162" s="29"/>
      <c r="P162" s="29"/>
      <c r="Q162" s="29"/>
      <c r="R162" s="29"/>
      <c r="S162" s="29"/>
      <c r="T162" s="29"/>
      <c r="U162" s="29"/>
      <c r="V162" s="39">
        <f t="shared" si="17"/>
        <v>11.08924</v>
      </c>
      <c r="W162" s="29"/>
      <c r="X162" s="75">
        <v>11.08924</v>
      </c>
      <c r="Y162" s="29"/>
      <c r="Z162" s="29"/>
      <c r="AA162" s="29"/>
      <c r="AB162" s="29"/>
      <c r="AC162" s="29"/>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row>
    <row r="163" spans="1:57" s="5" customFormat="1" ht="18" customHeight="1">
      <c r="A163" s="74" t="s">
        <v>517</v>
      </c>
      <c r="B163" s="29">
        <f t="shared" si="18"/>
        <v>5.10291</v>
      </c>
      <c r="C163" s="29"/>
      <c r="D163" s="75">
        <v>5.10291</v>
      </c>
      <c r="E163" s="29"/>
      <c r="F163" s="29"/>
      <c r="G163" s="29"/>
      <c r="H163" s="29"/>
      <c r="I163" s="29"/>
      <c r="J163" s="29"/>
      <c r="K163" s="29"/>
      <c r="L163" s="29"/>
      <c r="M163" s="29"/>
      <c r="N163" s="29"/>
      <c r="O163" s="29"/>
      <c r="P163" s="29"/>
      <c r="Q163" s="29"/>
      <c r="R163" s="29"/>
      <c r="S163" s="29"/>
      <c r="T163" s="29"/>
      <c r="U163" s="29"/>
      <c r="V163" s="39">
        <f t="shared" si="17"/>
        <v>5.10291</v>
      </c>
      <c r="W163" s="29"/>
      <c r="X163" s="75">
        <v>5.10291</v>
      </c>
      <c r="Y163" s="29"/>
      <c r="Z163" s="29"/>
      <c r="AA163" s="29"/>
      <c r="AB163" s="29"/>
      <c r="AC163" s="29"/>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row>
    <row r="164" spans="1:57" s="5" customFormat="1" ht="18" customHeight="1">
      <c r="A164" s="74" t="s">
        <v>518</v>
      </c>
      <c r="B164" s="29">
        <f t="shared" si="18"/>
        <v>5.16322</v>
      </c>
      <c r="C164" s="29"/>
      <c r="D164" s="75">
        <v>5.16322</v>
      </c>
      <c r="E164" s="29"/>
      <c r="F164" s="29"/>
      <c r="G164" s="29"/>
      <c r="H164" s="29"/>
      <c r="I164" s="29"/>
      <c r="J164" s="29"/>
      <c r="K164" s="29"/>
      <c r="L164" s="29"/>
      <c r="M164" s="29"/>
      <c r="N164" s="29"/>
      <c r="O164" s="29"/>
      <c r="P164" s="29"/>
      <c r="Q164" s="29"/>
      <c r="R164" s="29"/>
      <c r="S164" s="29"/>
      <c r="T164" s="29"/>
      <c r="U164" s="29"/>
      <c r="V164" s="39">
        <f t="shared" si="17"/>
        <v>5.16322</v>
      </c>
      <c r="W164" s="29"/>
      <c r="X164" s="75">
        <v>5.16322</v>
      </c>
      <c r="Y164" s="29"/>
      <c r="Z164" s="29"/>
      <c r="AA164" s="29"/>
      <c r="AB164" s="29"/>
      <c r="AC164" s="29"/>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row>
    <row r="165" spans="1:57" s="5" customFormat="1" ht="18" customHeight="1">
      <c r="A165" s="74" t="s">
        <v>519</v>
      </c>
      <c r="B165" s="29">
        <f t="shared" si="18"/>
        <v>14.14285</v>
      </c>
      <c r="C165" s="29"/>
      <c r="D165" s="29">
        <v>14.14285</v>
      </c>
      <c r="E165" s="29"/>
      <c r="F165" s="29"/>
      <c r="G165" s="29"/>
      <c r="H165" s="29"/>
      <c r="I165" s="29"/>
      <c r="J165" s="29"/>
      <c r="K165" s="29"/>
      <c r="L165" s="29"/>
      <c r="M165" s="29"/>
      <c r="N165" s="29"/>
      <c r="O165" s="29"/>
      <c r="P165" s="29"/>
      <c r="Q165" s="29"/>
      <c r="R165" s="29"/>
      <c r="S165" s="29"/>
      <c r="T165" s="29"/>
      <c r="U165" s="29"/>
      <c r="V165" s="39">
        <f t="shared" si="17"/>
        <v>14.14285</v>
      </c>
      <c r="W165" s="29"/>
      <c r="X165" s="29">
        <v>14.14285</v>
      </c>
      <c r="Y165" s="29"/>
      <c r="Z165" s="29"/>
      <c r="AA165" s="29"/>
      <c r="AB165" s="29"/>
      <c r="AC165" s="29"/>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row>
    <row r="166" spans="1:57" s="5" customFormat="1" ht="18" customHeight="1">
      <c r="A166" s="74" t="s">
        <v>501</v>
      </c>
      <c r="B166" s="29">
        <f t="shared" si="18"/>
        <v>4.04699</v>
      </c>
      <c r="C166" s="29"/>
      <c r="D166" s="75">
        <v>4.04699</v>
      </c>
      <c r="E166" s="29"/>
      <c r="F166" s="29"/>
      <c r="G166" s="29"/>
      <c r="H166" s="29"/>
      <c r="I166" s="29"/>
      <c r="J166" s="29"/>
      <c r="K166" s="29"/>
      <c r="L166" s="29"/>
      <c r="M166" s="29"/>
      <c r="N166" s="29"/>
      <c r="O166" s="29"/>
      <c r="P166" s="29"/>
      <c r="Q166" s="29"/>
      <c r="R166" s="29"/>
      <c r="S166" s="29"/>
      <c r="T166" s="29"/>
      <c r="U166" s="29"/>
      <c r="V166" s="39">
        <f t="shared" si="17"/>
        <v>4.04699</v>
      </c>
      <c r="W166" s="29"/>
      <c r="X166" s="75">
        <v>4.04699</v>
      </c>
      <c r="Y166" s="29"/>
      <c r="Z166" s="29"/>
      <c r="AA166" s="29"/>
      <c r="AB166" s="29"/>
      <c r="AC166" s="29"/>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row>
    <row r="167" spans="1:57" s="5" customFormat="1" ht="18" customHeight="1">
      <c r="A167" s="74" t="s">
        <v>500</v>
      </c>
      <c r="B167" s="29">
        <f t="shared" si="18"/>
        <v>17.049685</v>
      </c>
      <c r="C167" s="29"/>
      <c r="D167" s="75">
        <v>17.049685</v>
      </c>
      <c r="E167" s="29"/>
      <c r="F167" s="29"/>
      <c r="G167" s="29"/>
      <c r="H167" s="29"/>
      <c r="I167" s="29"/>
      <c r="J167" s="29"/>
      <c r="K167" s="29"/>
      <c r="L167" s="29"/>
      <c r="M167" s="29"/>
      <c r="N167" s="29"/>
      <c r="O167" s="29"/>
      <c r="P167" s="29"/>
      <c r="Q167" s="29"/>
      <c r="R167" s="29"/>
      <c r="S167" s="29"/>
      <c r="T167" s="29"/>
      <c r="U167" s="29"/>
      <c r="V167" s="39">
        <f t="shared" si="17"/>
        <v>17.049685</v>
      </c>
      <c r="W167" s="29"/>
      <c r="X167" s="75">
        <v>17.049685</v>
      </c>
      <c r="Y167" s="29"/>
      <c r="Z167" s="29"/>
      <c r="AA167" s="29"/>
      <c r="AB167" s="29"/>
      <c r="AC167" s="29"/>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row>
    <row r="168" spans="1:57" s="5" customFormat="1" ht="18" customHeight="1">
      <c r="A168" s="74" t="s">
        <v>502</v>
      </c>
      <c r="B168" s="29">
        <f t="shared" si="18"/>
        <v>50.76558</v>
      </c>
      <c r="C168" s="29"/>
      <c r="D168" s="29">
        <v>50.76558</v>
      </c>
      <c r="E168" s="29"/>
      <c r="F168" s="29"/>
      <c r="G168" s="29"/>
      <c r="H168" s="29"/>
      <c r="I168" s="29"/>
      <c r="J168" s="29"/>
      <c r="K168" s="29"/>
      <c r="L168" s="29"/>
      <c r="M168" s="29"/>
      <c r="N168" s="29"/>
      <c r="O168" s="29"/>
      <c r="P168" s="29"/>
      <c r="Q168" s="29"/>
      <c r="R168" s="29"/>
      <c r="S168" s="29"/>
      <c r="T168" s="29"/>
      <c r="U168" s="29"/>
      <c r="V168" s="39">
        <f t="shared" si="17"/>
        <v>50.76558</v>
      </c>
      <c r="W168" s="29"/>
      <c r="X168" s="29">
        <v>50.76558</v>
      </c>
      <c r="Y168" s="29"/>
      <c r="Z168" s="29"/>
      <c r="AA168" s="29"/>
      <c r="AB168" s="29"/>
      <c r="AC168" s="29"/>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row>
    <row r="169" spans="1:57" s="5" customFormat="1" ht="18" customHeight="1">
      <c r="A169" s="74" t="s">
        <v>520</v>
      </c>
      <c r="B169" s="29">
        <f t="shared" si="18"/>
        <v>3.5514</v>
      </c>
      <c r="C169" s="29"/>
      <c r="D169" s="29">
        <v>3.5514</v>
      </c>
      <c r="E169" s="29"/>
      <c r="F169" s="29"/>
      <c r="G169" s="29"/>
      <c r="H169" s="29"/>
      <c r="I169" s="29"/>
      <c r="J169" s="29"/>
      <c r="K169" s="29"/>
      <c r="L169" s="29"/>
      <c r="M169" s="29"/>
      <c r="N169" s="29"/>
      <c r="O169" s="29"/>
      <c r="P169" s="29"/>
      <c r="Q169" s="29"/>
      <c r="R169" s="29"/>
      <c r="S169" s="29"/>
      <c r="T169" s="29"/>
      <c r="U169" s="29"/>
      <c r="V169" s="39">
        <f t="shared" si="17"/>
        <v>3.5514</v>
      </c>
      <c r="W169" s="29"/>
      <c r="X169" s="29">
        <v>3.5514</v>
      </c>
      <c r="Y169" s="29"/>
      <c r="Z169" s="29"/>
      <c r="AA169" s="29"/>
      <c r="AB169" s="29"/>
      <c r="AC169" s="29"/>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row>
    <row r="170" spans="1:57" s="5" customFormat="1" ht="18" customHeight="1">
      <c r="A170" s="74" t="s">
        <v>521</v>
      </c>
      <c r="B170" s="29">
        <f t="shared" si="18"/>
        <v>0.7078</v>
      </c>
      <c r="C170" s="29"/>
      <c r="D170" s="29">
        <v>0.7078</v>
      </c>
      <c r="E170" s="29"/>
      <c r="F170" s="29"/>
      <c r="G170" s="29"/>
      <c r="H170" s="29"/>
      <c r="I170" s="29"/>
      <c r="J170" s="29"/>
      <c r="K170" s="29"/>
      <c r="L170" s="29"/>
      <c r="M170" s="29"/>
      <c r="N170" s="29"/>
      <c r="O170" s="29"/>
      <c r="P170" s="29"/>
      <c r="Q170" s="29"/>
      <c r="R170" s="29"/>
      <c r="S170" s="29"/>
      <c r="T170" s="29"/>
      <c r="U170" s="29"/>
      <c r="V170" s="39">
        <f t="shared" si="17"/>
        <v>0.7078</v>
      </c>
      <c r="W170" s="29"/>
      <c r="X170" s="29">
        <v>0.7078</v>
      </c>
      <c r="Y170" s="29"/>
      <c r="Z170" s="29"/>
      <c r="AA170" s="29"/>
      <c r="AB170" s="29"/>
      <c r="AC170" s="29"/>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row>
    <row r="171" spans="1:57" s="5" customFormat="1" ht="18" customHeight="1">
      <c r="A171" s="74" t="s">
        <v>522</v>
      </c>
      <c r="B171" s="29">
        <f t="shared" si="18"/>
        <v>1.6712</v>
      </c>
      <c r="C171" s="29"/>
      <c r="D171" s="29">
        <v>1.6712</v>
      </c>
      <c r="E171" s="29"/>
      <c r="F171" s="29"/>
      <c r="G171" s="29"/>
      <c r="H171" s="29"/>
      <c r="I171" s="29"/>
      <c r="J171" s="29"/>
      <c r="K171" s="29"/>
      <c r="L171" s="29"/>
      <c r="M171" s="29"/>
      <c r="N171" s="29"/>
      <c r="O171" s="29"/>
      <c r="P171" s="29"/>
      <c r="Q171" s="29"/>
      <c r="R171" s="29"/>
      <c r="S171" s="29"/>
      <c r="T171" s="29"/>
      <c r="U171" s="29"/>
      <c r="V171" s="39">
        <f t="shared" si="17"/>
        <v>1.6712</v>
      </c>
      <c r="W171" s="29"/>
      <c r="X171" s="29">
        <v>1.6712</v>
      </c>
      <c r="Y171" s="29"/>
      <c r="Z171" s="29"/>
      <c r="AA171" s="29"/>
      <c r="AB171" s="29"/>
      <c r="AC171" s="29"/>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row>
    <row r="172" spans="1:57" s="5" customFormat="1" ht="18" customHeight="1">
      <c r="A172" s="74" t="s">
        <v>523</v>
      </c>
      <c r="B172" s="29">
        <f t="shared" si="18"/>
        <v>2.8824</v>
      </c>
      <c r="C172" s="29"/>
      <c r="D172" s="29">
        <v>2.8824</v>
      </c>
      <c r="E172" s="29"/>
      <c r="F172" s="29"/>
      <c r="G172" s="29"/>
      <c r="H172" s="29"/>
      <c r="I172" s="29"/>
      <c r="J172" s="29"/>
      <c r="K172" s="29"/>
      <c r="L172" s="29"/>
      <c r="M172" s="29"/>
      <c r="N172" s="29"/>
      <c r="O172" s="29"/>
      <c r="P172" s="29"/>
      <c r="Q172" s="29"/>
      <c r="R172" s="29"/>
      <c r="S172" s="29"/>
      <c r="T172" s="29"/>
      <c r="U172" s="29"/>
      <c r="V172" s="39">
        <f t="shared" si="17"/>
        <v>2.8824</v>
      </c>
      <c r="W172" s="29"/>
      <c r="X172" s="29">
        <v>2.8824</v>
      </c>
      <c r="Y172" s="29"/>
      <c r="Z172" s="29"/>
      <c r="AA172" s="29"/>
      <c r="AB172" s="29"/>
      <c r="AC172" s="29"/>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row>
    <row r="173" spans="1:57" s="5" customFormat="1" ht="18" customHeight="1">
      <c r="A173" s="74" t="s">
        <v>524</v>
      </c>
      <c r="B173" s="29">
        <f t="shared" si="18"/>
        <v>15.8371</v>
      </c>
      <c r="C173" s="29"/>
      <c r="D173" s="75">
        <v>15.8371</v>
      </c>
      <c r="E173" s="29"/>
      <c r="F173" s="29"/>
      <c r="G173" s="29"/>
      <c r="H173" s="29"/>
      <c r="I173" s="29"/>
      <c r="J173" s="29"/>
      <c r="K173" s="29"/>
      <c r="L173" s="29"/>
      <c r="M173" s="29"/>
      <c r="N173" s="29"/>
      <c r="O173" s="29"/>
      <c r="P173" s="29"/>
      <c r="Q173" s="29"/>
      <c r="R173" s="29"/>
      <c r="S173" s="29"/>
      <c r="T173" s="29"/>
      <c r="U173" s="29"/>
      <c r="V173" s="39">
        <f t="shared" si="17"/>
        <v>15.8371</v>
      </c>
      <c r="W173" s="29"/>
      <c r="X173" s="75">
        <v>15.8371</v>
      </c>
      <c r="Y173" s="29"/>
      <c r="Z173" s="29"/>
      <c r="AA173" s="29"/>
      <c r="AB173" s="29"/>
      <c r="AC173" s="29"/>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row>
    <row r="174" spans="1:57" s="5" customFormat="1" ht="18" customHeight="1">
      <c r="A174" s="74" t="s">
        <v>525</v>
      </c>
      <c r="B174" s="29">
        <f t="shared" si="18"/>
        <v>0.9038</v>
      </c>
      <c r="C174" s="29"/>
      <c r="D174" s="29">
        <v>0.9038</v>
      </c>
      <c r="E174" s="29"/>
      <c r="F174" s="29"/>
      <c r="G174" s="29"/>
      <c r="H174" s="29"/>
      <c r="I174" s="29"/>
      <c r="J174" s="29"/>
      <c r="K174" s="29"/>
      <c r="L174" s="29"/>
      <c r="M174" s="29"/>
      <c r="N174" s="29"/>
      <c r="O174" s="29"/>
      <c r="P174" s="29"/>
      <c r="Q174" s="29"/>
      <c r="R174" s="29"/>
      <c r="S174" s="29"/>
      <c r="T174" s="29"/>
      <c r="U174" s="29"/>
      <c r="V174" s="39">
        <f t="shared" si="17"/>
        <v>0.9038</v>
      </c>
      <c r="W174" s="29"/>
      <c r="X174" s="29">
        <v>0.9038</v>
      </c>
      <c r="Y174" s="29"/>
      <c r="Z174" s="29"/>
      <c r="AA174" s="29"/>
      <c r="AB174" s="29"/>
      <c r="AC174" s="29"/>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row>
    <row r="175" spans="1:57" s="5" customFormat="1" ht="18" customHeight="1">
      <c r="A175" s="74" t="s">
        <v>505</v>
      </c>
      <c r="B175" s="29">
        <f t="shared" si="18"/>
        <v>57.6807</v>
      </c>
      <c r="C175" s="29"/>
      <c r="D175" s="29">
        <v>57.6807</v>
      </c>
      <c r="E175" s="29"/>
      <c r="F175" s="29"/>
      <c r="G175" s="29"/>
      <c r="H175" s="29"/>
      <c r="I175" s="29"/>
      <c r="J175" s="29"/>
      <c r="K175" s="29"/>
      <c r="L175" s="29"/>
      <c r="M175" s="29"/>
      <c r="N175" s="29"/>
      <c r="O175" s="29"/>
      <c r="P175" s="29"/>
      <c r="Q175" s="29"/>
      <c r="R175" s="29"/>
      <c r="S175" s="29"/>
      <c r="T175" s="29"/>
      <c r="U175" s="29"/>
      <c r="V175" s="39">
        <f t="shared" si="17"/>
        <v>57.6807</v>
      </c>
      <c r="W175" s="29"/>
      <c r="X175" s="29">
        <v>57.6807</v>
      </c>
      <c r="Y175" s="29"/>
      <c r="Z175" s="29"/>
      <c r="AA175" s="29"/>
      <c r="AB175" s="29"/>
      <c r="AC175" s="29"/>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row>
    <row r="176" spans="1:57" s="5" customFormat="1" ht="18" customHeight="1">
      <c r="A176" s="74" t="s">
        <v>526</v>
      </c>
      <c r="B176" s="29">
        <f t="shared" si="18"/>
        <v>0.9576</v>
      </c>
      <c r="C176" s="29"/>
      <c r="D176" s="75">
        <v>0.9576</v>
      </c>
      <c r="E176" s="29"/>
      <c r="F176" s="29"/>
      <c r="G176" s="29"/>
      <c r="H176" s="29"/>
      <c r="I176" s="29"/>
      <c r="J176" s="29"/>
      <c r="K176" s="29"/>
      <c r="L176" s="29"/>
      <c r="M176" s="29"/>
      <c r="N176" s="29"/>
      <c r="O176" s="29"/>
      <c r="P176" s="29"/>
      <c r="Q176" s="29"/>
      <c r="R176" s="29"/>
      <c r="S176" s="29"/>
      <c r="T176" s="29"/>
      <c r="U176" s="29"/>
      <c r="V176" s="39">
        <f t="shared" si="17"/>
        <v>0.9576</v>
      </c>
      <c r="W176" s="29"/>
      <c r="X176" s="75">
        <v>0.9576</v>
      </c>
      <c r="Y176" s="29"/>
      <c r="Z176" s="29"/>
      <c r="AA176" s="29"/>
      <c r="AB176" s="29"/>
      <c r="AC176" s="29"/>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row>
    <row r="177" spans="1:57" s="5" customFormat="1" ht="18" customHeight="1">
      <c r="A177" s="74" t="s">
        <v>527</v>
      </c>
      <c r="B177" s="29">
        <f t="shared" si="18"/>
        <v>8.9557</v>
      </c>
      <c r="C177" s="29"/>
      <c r="D177" s="75">
        <v>8.9557</v>
      </c>
      <c r="E177" s="29"/>
      <c r="F177" s="29"/>
      <c r="G177" s="29"/>
      <c r="H177" s="29"/>
      <c r="I177" s="29"/>
      <c r="J177" s="29"/>
      <c r="K177" s="29"/>
      <c r="L177" s="29"/>
      <c r="M177" s="29"/>
      <c r="N177" s="29"/>
      <c r="O177" s="29"/>
      <c r="P177" s="29"/>
      <c r="Q177" s="29"/>
      <c r="R177" s="29"/>
      <c r="S177" s="29"/>
      <c r="T177" s="29"/>
      <c r="U177" s="29"/>
      <c r="V177" s="39">
        <f t="shared" si="17"/>
        <v>8.9557</v>
      </c>
      <c r="W177" s="29"/>
      <c r="X177" s="75">
        <v>8.9557</v>
      </c>
      <c r="Y177" s="29"/>
      <c r="Z177" s="29"/>
      <c r="AA177" s="29"/>
      <c r="AB177" s="29"/>
      <c r="AC177" s="29"/>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row>
    <row r="178" spans="1:57" s="5" customFormat="1" ht="18" customHeight="1">
      <c r="A178" s="74" t="s">
        <v>504</v>
      </c>
      <c r="B178" s="29">
        <f t="shared" si="18"/>
        <v>16.2127</v>
      </c>
      <c r="C178" s="29"/>
      <c r="D178" s="75">
        <v>16.2127</v>
      </c>
      <c r="E178" s="29"/>
      <c r="F178" s="29"/>
      <c r="G178" s="29"/>
      <c r="H178" s="29"/>
      <c r="I178" s="29"/>
      <c r="J178" s="29"/>
      <c r="K178" s="29"/>
      <c r="L178" s="29"/>
      <c r="M178" s="29"/>
      <c r="N178" s="29"/>
      <c r="O178" s="29"/>
      <c r="P178" s="29"/>
      <c r="Q178" s="29"/>
      <c r="R178" s="29"/>
      <c r="S178" s="29"/>
      <c r="T178" s="29"/>
      <c r="U178" s="29"/>
      <c r="V178" s="39">
        <f t="shared" si="17"/>
        <v>16.2127</v>
      </c>
      <c r="W178" s="29"/>
      <c r="X178" s="75">
        <v>16.2127</v>
      </c>
      <c r="Y178" s="29"/>
      <c r="Z178" s="29"/>
      <c r="AA178" s="29"/>
      <c r="AB178" s="29"/>
      <c r="AC178" s="29"/>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row>
    <row r="179" spans="1:57" s="5" customFormat="1" ht="18" customHeight="1">
      <c r="A179" s="74" t="s">
        <v>496</v>
      </c>
      <c r="B179" s="29">
        <f t="shared" si="18"/>
        <v>63.20024</v>
      </c>
      <c r="C179" s="29"/>
      <c r="D179" s="75">
        <v>63.20024</v>
      </c>
      <c r="E179" s="29"/>
      <c r="F179" s="29"/>
      <c r="G179" s="29"/>
      <c r="H179" s="29"/>
      <c r="I179" s="29"/>
      <c r="J179" s="29"/>
      <c r="K179" s="29"/>
      <c r="L179" s="29"/>
      <c r="M179" s="29"/>
      <c r="N179" s="29"/>
      <c r="O179" s="29"/>
      <c r="P179" s="29"/>
      <c r="Q179" s="29"/>
      <c r="R179" s="29"/>
      <c r="S179" s="29"/>
      <c r="T179" s="29"/>
      <c r="U179" s="29"/>
      <c r="V179" s="39">
        <f t="shared" si="17"/>
        <v>63.20024</v>
      </c>
      <c r="W179" s="29"/>
      <c r="X179" s="75">
        <v>63.20024</v>
      </c>
      <c r="Y179" s="29"/>
      <c r="Z179" s="29"/>
      <c r="AA179" s="29"/>
      <c r="AB179" s="29"/>
      <c r="AC179" s="29"/>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row>
    <row r="180" spans="1:57" s="5" customFormat="1" ht="18" customHeight="1">
      <c r="A180" s="74" t="s">
        <v>528</v>
      </c>
      <c r="B180" s="29">
        <f t="shared" si="18"/>
        <v>4.27734</v>
      </c>
      <c r="C180" s="29"/>
      <c r="D180" s="75">
        <v>4.27734</v>
      </c>
      <c r="E180" s="29"/>
      <c r="F180" s="29"/>
      <c r="G180" s="29"/>
      <c r="H180" s="29"/>
      <c r="I180" s="29"/>
      <c r="J180" s="29"/>
      <c r="K180" s="29"/>
      <c r="L180" s="29"/>
      <c r="M180" s="29"/>
      <c r="N180" s="29"/>
      <c r="O180" s="29"/>
      <c r="P180" s="29"/>
      <c r="Q180" s="29"/>
      <c r="R180" s="29"/>
      <c r="S180" s="29"/>
      <c r="T180" s="29"/>
      <c r="U180" s="29"/>
      <c r="V180" s="39">
        <f aca="true" t="shared" si="19" ref="V180:V214">SUM(W180:AC180)</f>
        <v>4.27734</v>
      </c>
      <c r="W180" s="29"/>
      <c r="X180" s="75">
        <v>4.27734</v>
      </c>
      <c r="Y180" s="29"/>
      <c r="Z180" s="29"/>
      <c r="AA180" s="29"/>
      <c r="AB180" s="29"/>
      <c r="AC180" s="29"/>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row>
    <row r="181" spans="1:57" s="5" customFormat="1" ht="18" customHeight="1">
      <c r="A181" s="74" t="s">
        <v>529</v>
      </c>
      <c r="B181" s="29">
        <f t="shared" si="18"/>
        <v>2.10943</v>
      </c>
      <c r="C181" s="29"/>
      <c r="D181" s="29">
        <v>2.10943</v>
      </c>
      <c r="E181" s="29"/>
      <c r="F181" s="29"/>
      <c r="G181" s="29"/>
      <c r="H181" s="29"/>
      <c r="I181" s="29"/>
      <c r="J181" s="29"/>
      <c r="K181" s="29"/>
      <c r="L181" s="29"/>
      <c r="M181" s="29"/>
      <c r="N181" s="29"/>
      <c r="O181" s="29"/>
      <c r="P181" s="29"/>
      <c r="Q181" s="29"/>
      <c r="R181" s="29"/>
      <c r="S181" s="29"/>
      <c r="T181" s="29"/>
      <c r="U181" s="29"/>
      <c r="V181" s="39">
        <f t="shared" si="19"/>
        <v>2.10943</v>
      </c>
      <c r="W181" s="29"/>
      <c r="X181" s="29">
        <v>2.10943</v>
      </c>
      <c r="Y181" s="29"/>
      <c r="Z181" s="29"/>
      <c r="AA181" s="29"/>
      <c r="AB181" s="29"/>
      <c r="AC181" s="29"/>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row>
    <row r="182" spans="1:57" s="5" customFormat="1" ht="18" customHeight="1">
      <c r="A182" s="74" t="s">
        <v>498</v>
      </c>
      <c r="B182" s="29">
        <f t="shared" si="18"/>
        <v>16.92279</v>
      </c>
      <c r="C182" s="29"/>
      <c r="D182" s="75">
        <v>16.92279</v>
      </c>
      <c r="E182" s="29"/>
      <c r="F182" s="29"/>
      <c r="G182" s="29"/>
      <c r="H182" s="29"/>
      <c r="I182" s="29"/>
      <c r="J182" s="29"/>
      <c r="K182" s="29"/>
      <c r="L182" s="29"/>
      <c r="M182" s="29"/>
      <c r="N182" s="29"/>
      <c r="O182" s="29"/>
      <c r="P182" s="29"/>
      <c r="Q182" s="29"/>
      <c r="R182" s="29"/>
      <c r="S182" s="29"/>
      <c r="T182" s="29"/>
      <c r="U182" s="29"/>
      <c r="V182" s="39">
        <f t="shared" si="19"/>
        <v>16.92279</v>
      </c>
      <c r="W182" s="29"/>
      <c r="X182" s="75">
        <v>16.92279</v>
      </c>
      <c r="Y182" s="29"/>
      <c r="Z182" s="29"/>
      <c r="AA182" s="29"/>
      <c r="AB182" s="29"/>
      <c r="AC182" s="29"/>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row>
    <row r="183" spans="1:57" s="5" customFormat="1" ht="18" customHeight="1">
      <c r="A183" s="74" t="s">
        <v>497</v>
      </c>
      <c r="B183" s="29">
        <f t="shared" si="18"/>
        <v>48.47786</v>
      </c>
      <c r="C183" s="29"/>
      <c r="D183" s="75">
        <v>48.47786</v>
      </c>
      <c r="E183" s="29"/>
      <c r="F183" s="29"/>
      <c r="G183" s="29"/>
      <c r="H183" s="29"/>
      <c r="I183" s="29"/>
      <c r="J183" s="29"/>
      <c r="K183" s="29"/>
      <c r="L183" s="29"/>
      <c r="M183" s="29"/>
      <c r="N183" s="29"/>
      <c r="O183" s="29"/>
      <c r="P183" s="29"/>
      <c r="Q183" s="29"/>
      <c r="R183" s="29"/>
      <c r="S183" s="29"/>
      <c r="T183" s="29"/>
      <c r="U183" s="29"/>
      <c r="V183" s="39">
        <f t="shared" si="19"/>
        <v>48.47786</v>
      </c>
      <c r="W183" s="29"/>
      <c r="X183" s="75">
        <v>48.47786</v>
      </c>
      <c r="Y183" s="29"/>
      <c r="Z183" s="29"/>
      <c r="AA183" s="29"/>
      <c r="AB183" s="29"/>
      <c r="AC183" s="29"/>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row>
    <row r="184" spans="1:57" s="5" customFormat="1" ht="18" customHeight="1">
      <c r="A184" s="74" t="s">
        <v>499</v>
      </c>
      <c r="B184" s="29">
        <f t="shared" si="18"/>
        <v>68.66289</v>
      </c>
      <c r="C184" s="29"/>
      <c r="D184" s="75">
        <v>68.66289</v>
      </c>
      <c r="E184" s="29"/>
      <c r="F184" s="29"/>
      <c r="G184" s="29"/>
      <c r="H184" s="29"/>
      <c r="I184" s="29"/>
      <c r="J184" s="29"/>
      <c r="K184" s="29"/>
      <c r="L184" s="29"/>
      <c r="M184" s="29"/>
      <c r="N184" s="29"/>
      <c r="O184" s="29"/>
      <c r="P184" s="29"/>
      <c r="Q184" s="29"/>
      <c r="R184" s="29"/>
      <c r="S184" s="29"/>
      <c r="T184" s="29"/>
      <c r="U184" s="29"/>
      <c r="V184" s="39">
        <f t="shared" si="19"/>
        <v>68.66289</v>
      </c>
      <c r="W184" s="29"/>
      <c r="X184" s="75">
        <v>68.66289</v>
      </c>
      <c r="Y184" s="29"/>
      <c r="Z184" s="29"/>
      <c r="AA184" s="29"/>
      <c r="AB184" s="29"/>
      <c r="AC184" s="29"/>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row>
    <row r="185" spans="1:57" s="5" customFormat="1" ht="18" customHeight="1">
      <c r="A185" s="74" t="s">
        <v>495</v>
      </c>
      <c r="B185" s="29">
        <f t="shared" si="18"/>
        <v>15.03573</v>
      </c>
      <c r="C185" s="29"/>
      <c r="D185" s="75">
        <v>15.03573</v>
      </c>
      <c r="E185" s="29"/>
      <c r="F185" s="29"/>
      <c r="G185" s="29"/>
      <c r="H185" s="29"/>
      <c r="I185" s="29"/>
      <c r="J185" s="29"/>
      <c r="K185" s="29"/>
      <c r="L185" s="29"/>
      <c r="M185" s="29"/>
      <c r="N185" s="29"/>
      <c r="O185" s="29"/>
      <c r="P185" s="29"/>
      <c r="Q185" s="29"/>
      <c r="R185" s="29"/>
      <c r="S185" s="29"/>
      <c r="T185" s="29"/>
      <c r="U185" s="29"/>
      <c r="V185" s="39">
        <f t="shared" si="19"/>
        <v>15.03573</v>
      </c>
      <c r="W185" s="29"/>
      <c r="X185" s="75">
        <v>15.03573</v>
      </c>
      <c r="Y185" s="29"/>
      <c r="Z185" s="29"/>
      <c r="AA185" s="29"/>
      <c r="AB185" s="29"/>
      <c r="AC185" s="29"/>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row>
    <row r="186" spans="1:57" s="5" customFormat="1" ht="18" customHeight="1">
      <c r="A186" s="74" t="s">
        <v>486</v>
      </c>
      <c r="B186" s="29">
        <f t="shared" si="18"/>
        <v>6.68961</v>
      </c>
      <c r="C186" s="29"/>
      <c r="D186" s="75">
        <v>6.68961</v>
      </c>
      <c r="E186" s="29"/>
      <c r="F186" s="29"/>
      <c r="G186" s="29"/>
      <c r="H186" s="29"/>
      <c r="I186" s="29"/>
      <c r="J186" s="29"/>
      <c r="K186" s="29"/>
      <c r="L186" s="29"/>
      <c r="M186" s="29"/>
      <c r="N186" s="29"/>
      <c r="O186" s="29"/>
      <c r="P186" s="29"/>
      <c r="Q186" s="29"/>
      <c r="R186" s="29"/>
      <c r="S186" s="29"/>
      <c r="T186" s="29"/>
      <c r="U186" s="29"/>
      <c r="V186" s="39">
        <f t="shared" si="19"/>
        <v>6.68961</v>
      </c>
      <c r="W186" s="29"/>
      <c r="X186" s="75">
        <v>6.68961</v>
      </c>
      <c r="Y186" s="29"/>
      <c r="Z186" s="29"/>
      <c r="AA186" s="29"/>
      <c r="AB186" s="29"/>
      <c r="AC186" s="29"/>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row>
    <row r="187" spans="1:57" s="5" customFormat="1" ht="18" customHeight="1">
      <c r="A187" s="74" t="s">
        <v>484</v>
      </c>
      <c r="B187" s="29">
        <f t="shared" si="18"/>
        <v>15.532665</v>
      </c>
      <c r="C187" s="29"/>
      <c r="D187" s="75">
        <v>15.532665</v>
      </c>
      <c r="E187" s="29"/>
      <c r="F187" s="29"/>
      <c r="G187" s="29"/>
      <c r="H187" s="29"/>
      <c r="I187" s="29"/>
      <c r="J187" s="29"/>
      <c r="K187" s="29"/>
      <c r="L187" s="29"/>
      <c r="M187" s="29"/>
      <c r="N187" s="29"/>
      <c r="O187" s="29"/>
      <c r="P187" s="29"/>
      <c r="Q187" s="29"/>
      <c r="R187" s="29"/>
      <c r="S187" s="29"/>
      <c r="T187" s="29"/>
      <c r="U187" s="29"/>
      <c r="V187" s="39">
        <f t="shared" si="19"/>
        <v>15.532665</v>
      </c>
      <c r="W187" s="29"/>
      <c r="X187" s="75">
        <v>15.532665</v>
      </c>
      <c r="Y187" s="29"/>
      <c r="Z187" s="29"/>
      <c r="AA187" s="29"/>
      <c r="AB187" s="29"/>
      <c r="AC187" s="29"/>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row>
    <row r="188" spans="1:57" s="5" customFormat="1" ht="18" customHeight="1">
      <c r="A188" s="74" t="s">
        <v>530</v>
      </c>
      <c r="B188" s="29">
        <f t="shared" si="18"/>
        <v>22.07676</v>
      </c>
      <c r="C188" s="29"/>
      <c r="D188" s="29">
        <v>22.07676</v>
      </c>
      <c r="E188" s="29"/>
      <c r="F188" s="29"/>
      <c r="G188" s="29"/>
      <c r="H188" s="29"/>
      <c r="I188" s="29"/>
      <c r="J188" s="29"/>
      <c r="K188" s="29"/>
      <c r="L188" s="29"/>
      <c r="M188" s="29"/>
      <c r="N188" s="29"/>
      <c r="O188" s="29"/>
      <c r="P188" s="29"/>
      <c r="Q188" s="29"/>
      <c r="R188" s="29"/>
      <c r="S188" s="29"/>
      <c r="T188" s="29"/>
      <c r="U188" s="29"/>
      <c r="V188" s="39">
        <f t="shared" si="19"/>
        <v>22.07676</v>
      </c>
      <c r="W188" s="29"/>
      <c r="X188" s="29">
        <v>22.07676</v>
      </c>
      <c r="Y188" s="29"/>
      <c r="Z188" s="29"/>
      <c r="AA188" s="29"/>
      <c r="AB188" s="29"/>
      <c r="AC188" s="29"/>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row>
    <row r="189" spans="1:57" s="5" customFormat="1" ht="18" customHeight="1">
      <c r="A189" s="74" t="s">
        <v>485</v>
      </c>
      <c r="B189" s="29">
        <f t="shared" si="18"/>
        <v>10.8955675</v>
      </c>
      <c r="C189" s="29"/>
      <c r="D189" s="75">
        <v>10.8955675</v>
      </c>
      <c r="E189" s="29"/>
      <c r="F189" s="29"/>
      <c r="G189" s="29"/>
      <c r="H189" s="29"/>
      <c r="I189" s="29"/>
      <c r="J189" s="29"/>
      <c r="K189" s="29"/>
      <c r="L189" s="29"/>
      <c r="M189" s="29"/>
      <c r="N189" s="29"/>
      <c r="O189" s="29"/>
      <c r="P189" s="29"/>
      <c r="Q189" s="29"/>
      <c r="R189" s="29"/>
      <c r="S189" s="29"/>
      <c r="T189" s="29"/>
      <c r="U189" s="29"/>
      <c r="V189" s="39">
        <f t="shared" si="19"/>
        <v>10.8955675</v>
      </c>
      <c r="W189" s="29"/>
      <c r="X189" s="75">
        <v>10.8955675</v>
      </c>
      <c r="Y189" s="29"/>
      <c r="Z189" s="29"/>
      <c r="AA189" s="29"/>
      <c r="AB189" s="29"/>
      <c r="AC189" s="29"/>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row>
    <row r="190" spans="1:57" s="5" customFormat="1" ht="18" customHeight="1">
      <c r="A190" s="74" t="s">
        <v>487</v>
      </c>
      <c r="B190" s="29">
        <f t="shared" si="18"/>
        <v>40.23427</v>
      </c>
      <c r="C190" s="29"/>
      <c r="D190" s="29">
        <v>40.23427</v>
      </c>
      <c r="E190" s="29"/>
      <c r="F190" s="29"/>
      <c r="G190" s="29"/>
      <c r="H190" s="29"/>
      <c r="I190" s="29"/>
      <c r="J190" s="29"/>
      <c r="K190" s="29"/>
      <c r="L190" s="29"/>
      <c r="M190" s="29"/>
      <c r="N190" s="29"/>
      <c r="O190" s="29"/>
      <c r="P190" s="29"/>
      <c r="Q190" s="29"/>
      <c r="R190" s="29"/>
      <c r="S190" s="29"/>
      <c r="T190" s="29"/>
      <c r="U190" s="29"/>
      <c r="V190" s="39">
        <f t="shared" si="19"/>
        <v>40.23427</v>
      </c>
      <c r="W190" s="29"/>
      <c r="X190" s="29">
        <v>40.23427</v>
      </c>
      <c r="Y190" s="29"/>
      <c r="Z190" s="29"/>
      <c r="AA190" s="29"/>
      <c r="AB190" s="29"/>
      <c r="AC190" s="29"/>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row>
    <row r="191" spans="1:57" s="5" customFormat="1" ht="18" customHeight="1">
      <c r="A191" s="74" t="s">
        <v>531</v>
      </c>
      <c r="B191" s="29">
        <f t="shared" si="18"/>
        <v>2.24864</v>
      </c>
      <c r="C191" s="29"/>
      <c r="D191" s="29">
        <v>2.24864</v>
      </c>
      <c r="E191" s="29"/>
      <c r="F191" s="29"/>
      <c r="G191" s="29"/>
      <c r="H191" s="29"/>
      <c r="I191" s="29"/>
      <c r="J191" s="29"/>
      <c r="K191" s="29"/>
      <c r="L191" s="29"/>
      <c r="M191" s="29"/>
      <c r="N191" s="29"/>
      <c r="O191" s="29"/>
      <c r="P191" s="29"/>
      <c r="Q191" s="29"/>
      <c r="R191" s="29"/>
      <c r="S191" s="29"/>
      <c r="T191" s="29"/>
      <c r="U191" s="29"/>
      <c r="V191" s="39">
        <f t="shared" si="19"/>
        <v>2.24864</v>
      </c>
      <c r="W191" s="29"/>
      <c r="X191" s="29">
        <v>2.24864</v>
      </c>
      <c r="Y191" s="29"/>
      <c r="Z191" s="29"/>
      <c r="AA191" s="29"/>
      <c r="AB191" s="29"/>
      <c r="AC191" s="29"/>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row>
    <row r="192" spans="1:57" s="5" customFormat="1" ht="18" customHeight="1">
      <c r="A192" s="74" t="s">
        <v>506</v>
      </c>
      <c r="B192" s="29">
        <f t="shared" si="18"/>
        <v>5.6164</v>
      </c>
      <c r="C192" s="29"/>
      <c r="D192" s="29">
        <v>5.6164</v>
      </c>
      <c r="E192" s="29"/>
      <c r="F192" s="29"/>
      <c r="G192" s="29"/>
      <c r="H192" s="29"/>
      <c r="I192" s="29"/>
      <c r="J192" s="29"/>
      <c r="K192" s="29"/>
      <c r="L192" s="29"/>
      <c r="M192" s="29"/>
      <c r="N192" s="29"/>
      <c r="O192" s="29"/>
      <c r="P192" s="29"/>
      <c r="Q192" s="29"/>
      <c r="R192" s="29"/>
      <c r="S192" s="29"/>
      <c r="T192" s="29"/>
      <c r="U192" s="29"/>
      <c r="V192" s="39">
        <f t="shared" si="19"/>
        <v>5.6164</v>
      </c>
      <c r="W192" s="29"/>
      <c r="X192" s="29">
        <v>5.6164</v>
      </c>
      <c r="Y192" s="29"/>
      <c r="Z192" s="29"/>
      <c r="AA192" s="29"/>
      <c r="AB192" s="29"/>
      <c r="AC192" s="29"/>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row>
    <row r="193" spans="1:57" s="5" customFormat="1" ht="18" customHeight="1">
      <c r="A193" s="74" t="s">
        <v>507</v>
      </c>
      <c r="B193" s="29">
        <f t="shared" si="18"/>
        <v>4.6332</v>
      </c>
      <c r="C193" s="29"/>
      <c r="D193" s="75">
        <v>4.6332</v>
      </c>
      <c r="E193" s="29"/>
      <c r="F193" s="29"/>
      <c r="G193" s="29"/>
      <c r="H193" s="29"/>
      <c r="I193" s="29"/>
      <c r="J193" s="29"/>
      <c r="K193" s="29"/>
      <c r="L193" s="29"/>
      <c r="M193" s="29"/>
      <c r="N193" s="29"/>
      <c r="O193" s="29"/>
      <c r="P193" s="29"/>
      <c r="Q193" s="29"/>
      <c r="R193" s="29"/>
      <c r="S193" s="29"/>
      <c r="T193" s="29"/>
      <c r="U193" s="29"/>
      <c r="V193" s="39">
        <f t="shared" si="19"/>
        <v>4.6332</v>
      </c>
      <c r="W193" s="29"/>
      <c r="X193" s="75">
        <v>4.6332</v>
      </c>
      <c r="Y193" s="29"/>
      <c r="Z193" s="29"/>
      <c r="AA193" s="29"/>
      <c r="AB193" s="29"/>
      <c r="AC193" s="29"/>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row>
    <row r="194" spans="1:57" s="5" customFormat="1" ht="18" customHeight="1">
      <c r="A194" s="74" t="s">
        <v>532</v>
      </c>
      <c r="B194" s="29">
        <f t="shared" si="18"/>
        <v>3.263</v>
      </c>
      <c r="C194" s="29"/>
      <c r="D194" s="75">
        <v>3.263</v>
      </c>
      <c r="E194" s="29"/>
      <c r="F194" s="29"/>
      <c r="G194" s="29"/>
      <c r="H194" s="29"/>
      <c r="I194" s="29"/>
      <c r="J194" s="29"/>
      <c r="K194" s="29"/>
      <c r="L194" s="29"/>
      <c r="M194" s="29"/>
      <c r="N194" s="29"/>
      <c r="O194" s="29"/>
      <c r="P194" s="29"/>
      <c r="Q194" s="29"/>
      <c r="R194" s="29"/>
      <c r="S194" s="29"/>
      <c r="T194" s="29"/>
      <c r="U194" s="29"/>
      <c r="V194" s="39">
        <f t="shared" si="19"/>
        <v>3.263</v>
      </c>
      <c r="W194" s="29"/>
      <c r="X194" s="75">
        <v>3.263</v>
      </c>
      <c r="Y194" s="29"/>
      <c r="Z194" s="29"/>
      <c r="AA194" s="29"/>
      <c r="AB194" s="29"/>
      <c r="AC194" s="29"/>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row>
    <row r="195" spans="1:57" s="5" customFormat="1" ht="18" customHeight="1">
      <c r="A195" s="74" t="s">
        <v>533</v>
      </c>
      <c r="B195" s="29">
        <f t="shared" si="18"/>
        <v>6.5809</v>
      </c>
      <c r="C195" s="29"/>
      <c r="D195" s="75">
        <v>6.5809</v>
      </c>
      <c r="E195" s="29"/>
      <c r="F195" s="29"/>
      <c r="G195" s="29"/>
      <c r="H195" s="29"/>
      <c r="I195" s="29"/>
      <c r="J195" s="29"/>
      <c r="K195" s="29"/>
      <c r="L195" s="29"/>
      <c r="M195" s="29"/>
      <c r="N195" s="29"/>
      <c r="O195" s="29"/>
      <c r="P195" s="29"/>
      <c r="Q195" s="29"/>
      <c r="R195" s="29"/>
      <c r="S195" s="29"/>
      <c r="T195" s="29"/>
      <c r="U195" s="29"/>
      <c r="V195" s="39">
        <f t="shared" si="19"/>
        <v>6.5809</v>
      </c>
      <c r="W195" s="29"/>
      <c r="X195" s="75">
        <v>6.5809</v>
      </c>
      <c r="Y195" s="29"/>
      <c r="Z195" s="29"/>
      <c r="AA195" s="29"/>
      <c r="AB195" s="29"/>
      <c r="AC195" s="29"/>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row>
    <row r="196" spans="1:57" s="5" customFormat="1" ht="18" customHeight="1">
      <c r="A196" s="74" t="s">
        <v>534</v>
      </c>
      <c r="B196" s="29">
        <f t="shared" si="18"/>
        <v>1.3911</v>
      </c>
      <c r="C196" s="29"/>
      <c r="D196" s="75">
        <v>1.3911</v>
      </c>
      <c r="E196" s="29"/>
      <c r="F196" s="29"/>
      <c r="G196" s="29"/>
      <c r="H196" s="29"/>
      <c r="I196" s="29"/>
      <c r="J196" s="29"/>
      <c r="K196" s="29"/>
      <c r="L196" s="29"/>
      <c r="M196" s="29"/>
      <c r="N196" s="29"/>
      <c r="O196" s="29"/>
      <c r="P196" s="29"/>
      <c r="Q196" s="29"/>
      <c r="R196" s="29"/>
      <c r="S196" s="29"/>
      <c r="T196" s="29"/>
      <c r="U196" s="29"/>
      <c r="V196" s="39">
        <f t="shared" si="19"/>
        <v>1.3911</v>
      </c>
      <c r="W196" s="29"/>
      <c r="X196" s="75">
        <v>1.3911</v>
      </c>
      <c r="Y196" s="29"/>
      <c r="Z196" s="29"/>
      <c r="AA196" s="29"/>
      <c r="AB196" s="29"/>
      <c r="AC196" s="29"/>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row>
    <row r="197" spans="1:57" s="5" customFormat="1" ht="18" customHeight="1">
      <c r="A197" s="74" t="s">
        <v>480</v>
      </c>
      <c r="B197" s="29">
        <f t="shared" si="18"/>
        <v>110.1215</v>
      </c>
      <c r="C197" s="29"/>
      <c r="D197" s="75">
        <v>110.1215</v>
      </c>
      <c r="E197" s="29"/>
      <c r="F197" s="29"/>
      <c r="G197" s="29"/>
      <c r="H197" s="29"/>
      <c r="I197" s="29"/>
      <c r="J197" s="29"/>
      <c r="K197" s="29"/>
      <c r="L197" s="29"/>
      <c r="M197" s="29"/>
      <c r="N197" s="29"/>
      <c r="O197" s="29"/>
      <c r="P197" s="29"/>
      <c r="Q197" s="29"/>
      <c r="R197" s="29"/>
      <c r="S197" s="29"/>
      <c r="T197" s="29"/>
      <c r="U197" s="29"/>
      <c r="V197" s="39">
        <f t="shared" si="19"/>
        <v>110.1215</v>
      </c>
      <c r="W197" s="29"/>
      <c r="X197" s="75">
        <v>110.1215</v>
      </c>
      <c r="Y197" s="29"/>
      <c r="Z197" s="29"/>
      <c r="AA197" s="29"/>
      <c r="AB197" s="29"/>
      <c r="AC197" s="29"/>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row>
    <row r="198" spans="1:57" s="5" customFormat="1" ht="18" customHeight="1">
      <c r="A198" s="74" t="s">
        <v>535</v>
      </c>
      <c r="B198" s="29">
        <f t="shared" si="18"/>
        <v>26.2694</v>
      </c>
      <c r="C198" s="29"/>
      <c r="D198" s="75">
        <v>26.2694</v>
      </c>
      <c r="E198" s="29"/>
      <c r="F198" s="29"/>
      <c r="G198" s="29"/>
      <c r="H198" s="29"/>
      <c r="I198" s="29"/>
      <c r="J198" s="29"/>
      <c r="K198" s="29"/>
      <c r="L198" s="29"/>
      <c r="M198" s="29"/>
      <c r="N198" s="29"/>
      <c r="O198" s="29"/>
      <c r="P198" s="29"/>
      <c r="Q198" s="29"/>
      <c r="R198" s="29"/>
      <c r="S198" s="29"/>
      <c r="T198" s="29"/>
      <c r="U198" s="29"/>
      <c r="V198" s="39">
        <f t="shared" si="19"/>
        <v>26.2694</v>
      </c>
      <c r="W198" s="29"/>
      <c r="X198" s="75">
        <v>26.2694</v>
      </c>
      <c r="Y198" s="29"/>
      <c r="Z198" s="29"/>
      <c r="AA198" s="29"/>
      <c r="AB198" s="29"/>
      <c r="AC198" s="29"/>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row>
    <row r="199" spans="1:57" s="5" customFormat="1" ht="18" customHeight="1">
      <c r="A199" s="74" t="s">
        <v>481</v>
      </c>
      <c r="B199" s="29">
        <f t="shared" si="18"/>
        <v>63.42</v>
      </c>
      <c r="C199" s="29"/>
      <c r="D199" s="75">
        <v>63.42</v>
      </c>
      <c r="E199" s="29"/>
      <c r="F199" s="29"/>
      <c r="G199" s="29"/>
      <c r="H199" s="29"/>
      <c r="I199" s="29"/>
      <c r="J199" s="29"/>
      <c r="K199" s="29"/>
      <c r="L199" s="29"/>
      <c r="M199" s="29"/>
      <c r="N199" s="29"/>
      <c r="O199" s="29"/>
      <c r="P199" s="29"/>
      <c r="Q199" s="29"/>
      <c r="R199" s="29"/>
      <c r="S199" s="29"/>
      <c r="T199" s="29"/>
      <c r="U199" s="29"/>
      <c r="V199" s="39">
        <f t="shared" si="19"/>
        <v>63.42</v>
      </c>
      <c r="W199" s="29"/>
      <c r="X199" s="75">
        <v>63.42</v>
      </c>
      <c r="Y199" s="29"/>
      <c r="Z199" s="29"/>
      <c r="AA199" s="29"/>
      <c r="AB199" s="29"/>
      <c r="AC199" s="29"/>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row>
    <row r="200" spans="1:57" s="5" customFormat="1" ht="18" customHeight="1">
      <c r="A200" s="74" t="s">
        <v>483</v>
      </c>
      <c r="B200" s="29">
        <f t="shared" si="18"/>
        <v>37.5627</v>
      </c>
      <c r="C200" s="29"/>
      <c r="D200" s="29">
        <v>37.5627</v>
      </c>
      <c r="E200" s="29"/>
      <c r="F200" s="29"/>
      <c r="G200" s="29"/>
      <c r="H200" s="29"/>
      <c r="I200" s="29"/>
      <c r="J200" s="29"/>
      <c r="K200" s="29"/>
      <c r="L200" s="29"/>
      <c r="M200" s="29"/>
      <c r="N200" s="29"/>
      <c r="O200" s="29"/>
      <c r="P200" s="29"/>
      <c r="Q200" s="29"/>
      <c r="R200" s="29"/>
      <c r="S200" s="29"/>
      <c r="T200" s="29"/>
      <c r="U200" s="29"/>
      <c r="V200" s="39">
        <f t="shared" si="19"/>
        <v>37.5627</v>
      </c>
      <c r="W200" s="29"/>
      <c r="X200" s="29">
        <v>37.5627</v>
      </c>
      <c r="Y200" s="29"/>
      <c r="Z200" s="29"/>
      <c r="AA200" s="29"/>
      <c r="AB200" s="29"/>
      <c r="AC200" s="29"/>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row>
    <row r="201" spans="1:57" s="5" customFormat="1" ht="18" customHeight="1">
      <c r="A201" s="74" t="s">
        <v>482</v>
      </c>
      <c r="B201" s="29">
        <f t="shared" si="18"/>
        <v>16.7591</v>
      </c>
      <c r="C201" s="29"/>
      <c r="D201" s="75">
        <v>16.7591</v>
      </c>
      <c r="E201" s="29"/>
      <c r="F201" s="29"/>
      <c r="G201" s="29"/>
      <c r="H201" s="29"/>
      <c r="I201" s="29"/>
      <c r="J201" s="29"/>
      <c r="K201" s="29"/>
      <c r="L201" s="29"/>
      <c r="M201" s="29"/>
      <c r="N201" s="29"/>
      <c r="O201" s="29"/>
      <c r="P201" s="29"/>
      <c r="Q201" s="29"/>
      <c r="R201" s="29"/>
      <c r="S201" s="29"/>
      <c r="T201" s="29"/>
      <c r="U201" s="29"/>
      <c r="V201" s="39">
        <f t="shared" si="19"/>
        <v>16.7591</v>
      </c>
      <c r="W201" s="29"/>
      <c r="X201" s="75">
        <v>16.7591</v>
      </c>
      <c r="Y201" s="29"/>
      <c r="Z201" s="29"/>
      <c r="AA201" s="29"/>
      <c r="AB201" s="29"/>
      <c r="AC201" s="29"/>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row>
    <row r="202" spans="1:57" s="5" customFormat="1" ht="18" customHeight="1">
      <c r="A202" s="74" t="s">
        <v>536</v>
      </c>
      <c r="B202" s="29">
        <f aca="true" t="shared" si="20" ref="B202:B265">SUM(C202:J202)</f>
        <v>34.6334</v>
      </c>
      <c r="C202" s="29"/>
      <c r="D202" s="29">
        <v>34.6334</v>
      </c>
      <c r="E202" s="29"/>
      <c r="F202" s="29"/>
      <c r="G202" s="29"/>
      <c r="H202" s="29"/>
      <c r="I202" s="29"/>
      <c r="J202" s="29"/>
      <c r="K202" s="29"/>
      <c r="L202" s="29"/>
      <c r="M202" s="29"/>
      <c r="N202" s="29"/>
      <c r="O202" s="29"/>
      <c r="P202" s="29"/>
      <c r="Q202" s="29"/>
      <c r="R202" s="29"/>
      <c r="S202" s="29"/>
      <c r="T202" s="29"/>
      <c r="U202" s="29"/>
      <c r="V202" s="39">
        <f t="shared" si="19"/>
        <v>34.6334</v>
      </c>
      <c r="W202" s="29"/>
      <c r="X202" s="29">
        <v>34.6334</v>
      </c>
      <c r="Y202" s="29"/>
      <c r="Z202" s="29"/>
      <c r="AA202" s="29"/>
      <c r="AB202" s="29"/>
      <c r="AC202" s="29"/>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row>
    <row r="203" spans="1:57" s="5" customFormat="1" ht="18" customHeight="1">
      <c r="A203" s="74" t="s">
        <v>537</v>
      </c>
      <c r="B203" s="29">
        <f t="shared" si="20"/>
        <v>21.3073</v>
      </c>
      <c r="C203" s="29"/>
      <c r="D203" s="75">
        <v>21.3073</v>
      </c>
      <c r="E203" s="29"/>
      <c r="F203" s="29"/>
      <c r="G203" s="29"/>
      <c r="H203" s="29"/>
      <c r="I203" s="29"/>
      <c r="J203" s="29"/>
      <c r="K203" s="29"/>
      <c r="L203" s="29"/>
      <c r="M203" s="29"/>
      <c r="N203" s="29"/>
      <c r="O203" s="29"/>
      <c r="P203" s="29"/>
      <c r="Q203" s="29"/>
      <c r="R203" s="29"/>
      <c r="S203" s="29"/>
      <c r="T203" s="29"/>
      <c r="U203" s="29"/>
      <c r="V203" s="39">
        <f t="shared" si="19"/>
        <v>21.3073</v>
      </c>
      <c r="W203" s="29"/>
      <c r="X203" s="75">
        <v>21.3073</v>
      </c>
      <c r="Y203" s="29"/>
      <c r="Z203" s="29"/>
      <c r="AA203" s="29"/>
      <c r="AB203" s="29"/>
      <c r="AC203" s="29"/>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row>
    <row r="204" spans="1:57" s="5" customFormat="1" ht="18" customHeight="1">
      <c r="A204" s="74" t="s">
        <v>479</v>
      </c>
      <c r="B204" s="29">
        <f t="shared" si="20"/>
        <v>20.8913</v>
      </c>
      <c r="C204" s="29"/>
      <c r="D204" s="29">
        <v>20.8913</v>
      </c>
      <c r="E204" s="29"/>
      <c r="F204" s="29"/>
      <c r="G204" s="29"/>
      <c r="H204" s="29"/>
      <c r="I204" s="29"/>
      <c r="J204" s="29"/>
      <c r="K204" s="29"/>
      <c r="L204" s="29"/>
      <c r="M204" s="29"/>
      <c r="N204" s="29"/>
      <c r="O204" s="29"/>
      <c r="P204" s="29"/>
      <c r="Q204" s="29"/>
      <c r="R204" s="29"/>
      <c r="S204" s="29"/>
      <c r="T204" s="29"/>
      <c r="U204" s="29"/>
      <c r="V204" s="39">
        <f t="shared" si="19"/>
        <v>20.8913</v>
      </c>
      <c r="W204" s="29"/>
      <c r="X204" s="29">
        <v>20.8913</v>
      </c>
      <c r="Y204" s="29"/>
      <c r="Z204" s="29"/>
      <c r="AA204" s="29"/>
      <c r="AB204" s="29"/>
      <c r="AC204" s="29"/>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row>
    <row r="205" spans="1:57" s="5" customFormat="1" ht="18" customHeight="1">
      <c r="A205" s="74" t="s">
        <v>478</v>
      </c>
      <c r="B205" s="29">
        <f t="shared" si="20"/>
        <v>94.1998</v>
      </c>
      <c r="C205" s="29"/>
      <c r="D205" s="29">
        <v>94.1998</v>
      </c>
      <c r="E205" s="29"/>
      <c r="F205" s="29"/>
      <c r="G205" s="29"/>
      <c r="H205" s="29"/>
      <c r="I205" s="29"/>
      <c r="J205" s="29"/>
      <c r="K205" s="29"/>
      <c r="L205" s="29"/>
      <c r="M205" s="29"/>
      <c r="N205" s="29"/>
      <c r="O205" s="29"/>
      <c r="P205" s="29"/>
      <c r="Q205" s="29"/>
      <c r="R205" s="29"/>
      <c r="S205" s="29"/>
      <c r="T205" s="29"/>
      <c r="U205" s="29"/>
      <c r="V205" s="39">
        <f t="shared" si="19"/>
        <v>94.1998</v>
      </c>
      <c r="W205" s="29"/>
      <c r="X205" s="29">
        <v>94.1998</v>
      </c>
      <c r="Y205" s="29"/>
      <c r="Z205" s="29"/>
      <c r="AA205" s="29"/>
      <c r="AB205" s="29"/>
      <c r="AC205" s="29"/>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row>
    <row r="206" spans="1:57" s="5" customFormat="1" ht="18" customHeight="1">
      <c r="A206" s="74" t="s">
        <v>538</v>
      </c>
      <c r="B206" s="29">
        <f t="shared" si="20"/>
        <v>0.8329</v>
      </c>
      <c r="C206" s="29"/>
      <c r="D206" s="29">
        <v>0.8329</v>
      </c>
      <c r="E206" s="29"/>
      <c r="F206" s="29"/>
      <c r="G206" s="29"/>
      <c r="H206" s="29"/>
      <c r="I206" s="29"/>
      <c r="J206" s="29"/>
      <c r="K206" s="29"/>
      <c r="L206" s="29"/>
      <c r="M206" s="29"/>
      <c r="N206" s="29"/>
      <c r="O206" s="29"/>
      <c r="P206" s="29"/>
      <c r="Q206" s="29"/>
      <c r="R206" s="29"/>
      <c r="S206" s="29"/>
      <c r="T206" s="29"/>
      <c r="U206" s="29"/>
      <c r="V206" s="39">
        <f t="shared" si="19"/>
        <v>0.8329</v>
      </c>
      <c r="W206" s="29"/>
      <c r="X206" s="29">
        <v>0.8329</v>
      </c>
      <c r="Y206" s="29"/>
      <c r="Z206" s="29"/>
      <c r="AA206" s="29"/>
      <c r="AB206" s="29"/>
      <c r="AC206" s="29"/>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row>
    <row r="207" spans="1:57" s="5" customFormat="1" ht="18" customHeight="1">
      <c r="A207" s="74" t="s">
        <v>539</v>
      </c>
      <c r="B207" s="29">
        <f t="shared" si="20"/>
        <v>22.5583</v>
      </c>
      <c r="C207" s="29"/>
      <c r="D207" s="29">
        <v>22.5583</v>
      </c>
      <c r="E207" s="29"/>
      <c r="F207" s="29"/>
      <c r="G207" s="29"/>
      <c r="H207" s="29"/>
      <c r="I207" s="29"/>
      <c r="J207" s="29"/>
      <c r="K207" s="29"/>
      <c r="L207" s="29"/>
      <c r="M207" s="29"/>
      <c r="N207" s="29"/>
      <c r="O207" s="29"/>
      <c r="P207" s="29"/>
      <c r="Q207" s="29"/>
      <c r="R207" s="29"/>
      <c r="S207" s="29"/>
      <c r="T207" s="29"/>
      <c r="U207" s="29"/>
      <c r="V207" s="39">
        <f t="shared" si="19"/>
        <v>22.5583</v>
      </c>
      <c r="W207" s="29"/>
      <c r="X207" s="29">
        <v>22.5583</v>
      </c>
      <c r="Y207" s="29"/>
      <c r="Z207" s="29"/>
      <c r="AA207" s="29"/>
      <c r="AB207" s="29"/>
      <c r="AC207" s="29"/>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row>
    <row r="208" spans="1:29" s="5" customFormat="1" ht="18" customHeight="1">
      <c r="A208" s="74" t="s">
        <v>488</v>
      </c>
      <c r="B208" s="29">
        <f t="shared" si="20"/>
        <v>7.095956</v>
      </c>
      <c r="C208" s="29"/>
      <c r="D208" s="29">
        <v>7.095956</v>
      </c>
      <c r="E208" s="29"/>
      <c r="F208" s="29"/>
      <c r="G208" s="29"/>
      <c r="H208" s="29"/>
      <c r="I208" s="29"/>
      <c r="J208" s="29"/>
      <c r="K208" s="29"/>
      <c r="L208" s="29"/>
      <c r="M208" s="29"/>
      <c r="N208" s="29"/>
      <c r="O208" s="29"/>
      <c r="P208" s="29"/>
      <c r="Q208" s="29"/>
      <c r="R208" s="29"/>
      <c r="S208" s="29"/>
      <c r="T208" s="29"/>
      <c r="U208" s="29"/>
      <c r="V208" s="39">
        <f t="shared" si="19"/>
        <v>7.095956</v>
      </c>
      <c r="W208" s="29"/>
      <c r="X208" s="29">
        <v>7.095956</v>
      </c>
      <c r="Y208" s="29"/>
      <c r="Z208" s="29"/>
      <c r="AA208" s="29"/>
      <c r="AB208" s="29"/>
      <c r="AC208" s="29"/>
    </row>
    <row r="209" spans="1:29" s="5" customFormat="1" ht="18" customHeight="1">
      <c r="A209" s="74" t="s">
        <v>489</v>
      </c>
      <c r="B209" s="29">
        <f t="shared" si="20"/>
        <v>56.285588</v>
      </c>
      <c r="C209" s="29"/>
      <c r="D209" s="29">
        <v>56.285588</v>
      </c>
      <c r="E209" s="29"/>
      <c r="F209" s="29"/>
      <c r="G209" s="29"/>
      <c r="H209" s="29"/>
      <c r="I209" s="29"/>
      <c r="J209" s="29"/>
      <c r="K209" s="29"/>
      <c r="L209" s="29"/>
      <c r="M209" s="29"/>
      <c r="N209" s="29"/>
      <c r="O209" s="29"/>
      <c r="P209" s="29"/>
      <c r="Q209" s="29"/>
      <c r="R209" s="29"/>
      <c r="S209" s="29"/>
      <c r="T209" s="29"/>
      <c r="U209" s="29"/>
      <c r="V209" s="39">
        <f t="shared" si="19"/>
        <v>56.285588</v>
      </c>
      <c r="W209" s="29"/>
      <c r="X209" s="29">
        <v>56.285588</v>
      </c>
      <c r="Y209" s="29"/>
      <c r="Z209" s="29"/>
      <c r="AA209" s="29"/>
      <c r="AB209" s="29"/>
      <c r="AC209" s="29"/>
    </row>
    <row r="210" spans="1:29" s="5" customFormat="1" ht="18" customHeight="1">
      <c r="A210" s="74" t="s">
        <v>490</v>
      </c>
      <c r="B210" s="29">
        <f t="shared" si="20"/>
        <v>19.820120000000003</v>
      </c>
      <c r="C210" s="29"/>
      <c r="D210" s="29">
        <v>19.820120000000003</v>
      </c>
      <c r="E210" s="29"/>
      <c r="F210" s="29"/>
      <c r="G210" s="29"/>
      <c r="H210" s="29"/>
      <c r="I210" s="29"/>
      <c r="J210" s="29"/>
      <c r="K210" s="29"/>
      <c r="L210" s="29"/>
      <c r="M210" s="29"/>
      <c r="N210" s="29"/>
      <c r="O210" s="29"/>
      <c r="P210" s="29"/>
      <c r="Q210" s="29"/>
      <c r="R210" s="29"/>
      <c r="S210" s="29"/>
      <c r="T210" s="29"/>
      <c r="U210" s="29"/>
      <c r="V210" s="39">
        <f t="shared" si="19"/>
        <v>19.820120000000003</v>
      </c>
      <c r="W210" s="29"/>
      <c r="X210" s="29">
        <v>19.820120000000003</v>
      </c>
      <c r="Y210" s="29"/>
      <c r="Z210" s="29"/>
      <c r="AA210" s="29"/>
      <c r="AB210" s="29"/>
      <c r="AC210" s="29"/>
    </row>
    <row r="211" spans="1:29" s="5" customFormat="1" ht="18" customHeight="1">
      <c r="A211" s="74" t="s">
        <v>492</v>
      </c>
      <c r="B211" s="29">
        <f t="shared" si="20"/>
        <v>1.8891639999999998</v>
      </c>
      <c r="C211" s="29"/>
      <c r="D211" s="29">
        <v>1.8891639999999998</v>
      </c>
      <c r="E211" s="29"/>
      <c r="F211" s="29"/>
      <c r="G211" s="29"/>
      <c r="H211" s="29"/>
      <c r="I211" s="29"/>
      <c r="J211" s="29"/>
      <c r="K211" s="29"/>
      <c r="L211" s="29"/>
      <c r="M211" s="29"/>
      <c r="N211" s="29"/>
      <c r="O211" s="29"/>
      <c r="P211" s="29"/>
      <c r="Q211" s="29"/>
      <c r="R211" s="29"/>
      <c r="S211" s="29"/>
      <c r="T211" s="29"/>
      <c r="U211" s="29"/>
      <c r="V211" s="39">
        <f t="shared" si="19"/>
        <v>1.8891639999999998</v>
      </c>
      <c r="W211" s="29"/>
      <c r="X211" s="29">
        <v>1.8891639999999998</v>
      </c>
      <c r="Y211" s="29"/>
      <c r="Z211" s="29"/>
      <c r="AA211" s="29"/>
      <c r="AB211" s="29"/>
      <c r="AC211" s="29"/>
    </row>
    <row r="212" spans="1:29" s="5" customFormat="1" ht="18" customHeight="1">
      <c r="A212" s="74" t="s">
        <v>493</v>
      </c>
      <c r="B212" s="29">
        <f t="shared" si="20"/>
        <v>76.80378</v>
      </c>
      <c r="C212" s="29"/>
      <c r="D212" s="29">
        <v>76.80378</v>
      </c>
      <c r="E212" s="29"/>
      <c r="F212" s="29"/>
      <c r="G212" s="29"/>
      <c r="H212" s="29"/>
      <c r="I212" s="29"/>
      <c r="J212" s="29"/>
      <c r="K212" s="29"/>
      <c r="L212" s="29"/>
      <c r="M212" s="29"/>
      <c r="N212" s="29"/>
      <c r="O212" s="29"/>
      <c r="P212" s="29"/>
      <c r="Q212" s="29"/>
      <c r="R212" s="29"/>
      <c r="S212" s="29"/>
      <c r="T212" s="29"/>
      <c r="U212" s="29"/>
      <c r="V212" s="39">
        <f t="shared" si="19"/>
        <v>76.80378</v>
      </c>
      <c r="W212" s="29"/>
      <c r="X212" s="29">
        <v>76.80378</v>
      </c>
      <c r="Y212" s="29"/>
      <c r="Z212" s="29"/>
      <c r="AA212" s="29"/>
      <c r="AB212" s="29"/>
      <c r="AC212" s="29"/>
    </row>
    <row r="213" spans="1:29" s="5" customFormat="1" ht="18" customHeight="1">
      <c r="A213" s="74" t="s">
        <v>491</v>
      </c>
      <c r="B213" s="29">
        <f t="shared" si="20"/>
        <v>8.409396000000001</v>
      </c>
      <c r="C213" s="29"/>
      <c r="D213" s="29">
        <v>8.409396000000001</v>
      </c>
      <c r="E213" s="29"/>
      <c r="F213" s="29"/>
      <c r="G213" s="29"/>
      <c r="H213" s="29"/>
      <c r="I213" s="29"/>
      <c r="J213" s="29"/>
      <c r="K213" s="29"/>
      <c r="L213" s="29"/>
      <c r="M213" s="29"/>
      <c r="N213" s="29"/>
      <c r="O213" s="29"/>
      <c r="P213" s="29"/>
      <c r="Q213" s="29"/>
      <c r="R213" s="29"/>
      <c r="S213" s="29"/>
      <c r="T213" s="29"/>
      <c r="U213" s="29"/>
      <c r="V213" s="39">
        <f t="shared" si="19"/>
        <v>8.409396000000001</v>
      </c>
      <c r="W213" s="29"/>
      <c r="X213" s="29">
        <v>8.409396000000001</v>
      </c>
      <c r="Y213" s="29"/>
      <c r="Z213" s="29"/>
      <c r="AA213" s="29"/>
      <c r="AB213" s="29"/>
      <c r="AC213" s="29"/>
    </row>
    <row r="214" spans="1:29" s="5" customFormat="1" ht="18" customHeight="1">
      <c r="A214" s="74" t="s">
        <v>494</v>
      </c>
      <c r="B214" s="29">
        <f t="shared" si="20"/>
        <v>10.625944</v>
      </c>
      <c r="C214" s="29"/>
      <c r="D214" s="29">
        <v>10.625944</v>
      </c>
      <c r="E214" s="29"/>
      <c r="F214" s="29"/>
      <c r="G214" s="29"/>
      <c r="H214" s="29"/>
      <c r="I214" s="29"/>
      <c r="J214" s="29"/>
      <c r="K214" s="29"/>
      <c r="L214" s="29"/>
      <c r="M214" s="29"/>
      <c r="N214" s="29"/>
      <c r="O214" s="29"/>
      <c r="P214" s="29"/>
      <c r="Q214" s="29"/>
      <c r="R214" s="29"/>
      <c r="S214" s="29"/>
      <c r="T214" s="29"/>
      <c r="U214" s="29"/>
      <c r="V214" s="39">
        <f t="shared" si="19"/>
        <v>10.625944</v>
      </c>
      <c r="W214" s="29"/>
      <c r="X214" s="29">
        <v>10.625944</v>
      </c>
      <c r="Y214" s="29"/>
      <c r="Z214" s="29"/>
      <c r="AA214" s="29"/>
      <c r="AB214" s="29"/>
      <c r="AC214" s="29"/>
    </row>
    <row r="215" spans="1:29" s="12" customFormat="1" ht="24" customHeight="1">
      <c r="A215" s="63" t="s">
        <v>223</v>
      </c>
      <c r="B215" s="30">
        <f t="shared" si="20"/>
        <v>516.4583</v>
      </c>
      <c r="C215" s="30"/>
      <c r="D215" s="30">
        <f>SUM(D216:D243)</f>
        <v>0</v>
      </c>
      <c r="E215" s="30">
        <f>SUM(E216:E243)</f>
        <v>516.4583</v>
      </c>
      <c r="F215" s="30"/>
      <c r="G215" s="30"/>
      <c r="H215" s="30"/>
      <c r="I215" s="30"/>
      <c r="J215" s="30"/>
      <c r="K215" s="30">
        <v>37</v>
      </c>
      <c r="L215" s="30">
        <f aca="true" t="shared" si="21" ref="L215:L265">SUM(M215:S215)</f>
        <v>516.4583</v>
      </c>
      <c r="M215" s="30"/>
      <c r="N215" s="30">
        <f>SUM(N216:N243)</f>
        <v>0</v>
      </c>
      <c r="O215" s="30">
        <f>SUM(O216:O243)</f>
        <v>516.4583</v>
      </c>
      <c r="P215" s="30"/>
      <c r="Q215" s="30"/>
      <c r="R215" s="30"/>
      <c r="S215" s="30"/>
      <c r="T215" s="30"/>
      <c r="U215" s="30"/>
      <c r="V215" s="30"/>
      <c r="W215" s="30"/>
      <c r="X215" s="30"/>
      <c r="Y215" s="30"/>
      <c r="Z215" s="30"/>
      <c r="AA215" s="30"/>
      <c r="AB215" s="30"/>
      <c r="AC215" s="30"/>
    </row>
    <row r="216" spans="1:29" s="6" customFormat="1" ht="19.5" customHeight="1">
      <c r="A216" s="76" t="s">
        <v>540</v>
      </c>
      <c r="B216" s="29">
        <f t="shared" si="20"/>
        <v>19.1139</v>
      </c>
      <c r="C216" s="33"/>
      <c r="D216" s="34"/>
      <c r="E216" s="34">
        <v>19.1139</v>
      </c>
      <c r="F216" s="22"/>
      <c r="G216" s="33"/>
      <c r="H216" s="35"/>
      <c r="I216" s="33"/>
      <c r="J216" s="33"/>
      <c r="K216" s="33">
        <v>1</v>
      </c>
      <c r="L216" s="29">
        <f t="shared" si="21"/>
        <v>19.1139</v>
      </c>
      <c r="M216" s="33"/>
      <c r="N216" s="34"/>
      <c r="O216" s="34">
        <v>19.1139</v>
      </c>
      <c r="P216" s="46"/>
      <c r="Q216" s="44"/>
      <c r="R216" s="44"/>
      <c r="S216" s="44"/>
      <c r="T216" s="44"/>
      <c r="U216" s="44"/>
      <c r="V216" s="29"/>
      <c r="W216" s="56"/>
      <c r="X216" s="56"/>
      <c r="Y216" s="56"/>
      <c r="Z216" s="56"/>
      <c r="AA216" s="56"/>
      <c r="AB216" s="56"/>
      <c r="AC216" s="56"/>
    </row>
    <row r="217" spans="1:29" s="6" customFormat="1" ht="19.5" customHeight="1">
      <c r="A217" s="76" t="s">
        <v>541</v>
      </c>
      <c r="B217" s="29">
        <f t="shared" si="20"/>
        <v>19.3631</v>
      </c>
      <c r="C217" s="33"/>
      <c r="D217" s="35"/>
      <c r="E217" s="35">
        <v>19.3631</v>
      </c>
      <c r="F217" s="22"/>
      <c r="G217" s="33"/>
      <c r="H217" s="35"/>
      <c r="I217" s="33"/>
      <c r="J217" s="33"/>
      <c r="K217" s="33">
        <v>1</v>
      </c>
      <c r="L217" s="29">
        <f t="shared" si="21"/>
        <v>19.3631</v>
      </c>
      <c r="M217" s="33"/>
      <c r="N217" s="35"/>
      <c r="O217" s="35">
        <v>19.3631</v>
      </c>
      <c r="P217" s="46"/>
      <c r="Q217" s="44"/>
      <c r="R217" s="44"/>
      <c r="S217" s="44"/>
      <c r="T217" s="44"/>
      <c r="U217" s="44"/>
      <c r="V217" s="29"/>
      <c r="W217" s="56"/>
      <c r="X217" s="56"/>
      <c r="Y217" s="56"/>
      <c r="Z217" s="56"/>
      <c r="AA217" s="56"/>
      <c r="AB217" s="56"/>
      <c r="AC217" s="56"/>
    </row>
    <row r="218" spans="1:29" s="6" customFormat="1" ht="19.5" customHeight="1">
      <c r="A218" s="76" t="s">
        <v>542</v>
      </c>
      <c r="B218" s="29">
        <f t="shared" si="20"/>
        <v>10.46</v>
      </c>
      <c r="C218" s="33"/>
      <c r="D218" s="35"/>
      <c r="E218" s="35">
        <v>10.46</v>
      </c>
      <c r="F218" s="22"/>
      <c r="G218" s="33"/>
      <c r="H218" s="35"/>
      <c r="I218" s="33"/>
      <c r="J218" s="33"/>
      <c r="K218" s="33">
        <v>1</v>
      </c>
      <c r="L218" s="29">
        <f t="shared" si="21"/>
        <v>10.46</v>
      </c>
      <c r="M218" s="33"/>
      <c r="N218" s="35"/>
      <c r="O218" s="35">
        <v>10.46</v>
      </c>
      <c r="P218" s="46"/>
      <c r="Q218" s="44"/>
      <c r="R218" s="44"/>
      <c r="S218" s="44"/>
      <c r="T218" s="44"/>
      <c r="U218" s="44"/>
      <c r="V218" s="29"/>
      <c r="W218" s="56"/>
      <c r="X218" s="56"/>
      <c r="Y218" s="56"/>
      <c r="Z218" s="56"/>
      <c r="AA218" s="56"/>
      <c r="AB218" s="56"/>
      <c r="AC218" s="56"/>
    </row>
    <row r="219" spans="1:29" s="6" customFormat="1" ht="19.5" customHeight="1">
      <c r="A219" s="76" t="s">
        <v>543</v>
      </c>
      <c r="B219" s="29">
        <f t="shared" si="20"/>
        <v>5.2</v>
      </c>
      <c r="C219" s="33"/>
      <c r="D219" s="35"/>
      <c r="E219" s="35">
        <v>5.2</v>
      </c>
      <c r="F219" s="22"/>
      <c r="G219" s="33"/>
      <c r="H219" s="35"/>
      <c r="I219" s="33"/>
      <c r="J219" s="33"/>
      <c r="K219" s="33">
        <v>1</v>
      </c>
      <c r="L219" s="29">
        <f t="shared" si="21"/>
        <v>5.2</v>
      </c>
      <c r="M219" s="33"/>
      <c r="N219" s="35"/>
      <c r="O219" s="35">
        <v>5.2</v>
      </c>
      <c r="P219" s="46"/>
      <c r="Q219" s="44"/>
      <c r="R219" s="44"/>
      <c r="S219" s="44"/>
      <c r="T219" s="44"/>
      <c r="U219" s="44"/>
      <c r="V219" s="29"/>
      <c r="W219" s="56"/>
      <c r="X219" s="56"/>
      <c r="Y219" s="56"/>
      <c r="Z219" s="56"/>
      <c r="AA219" s="56"/>
      <c r="AB219" s="56"/>
      <c r="AC219" s="56"/>
    </row>
    <row r="220" spans="1:29" s="6" customFormat="1" ht="19.5" customHeight="1">
      <c r="A220" s="76" t="s">
        <v>544</v>
      </c>
      <c r="B220" s="29">
        <f t="shared" si="20"/>
        <v>11.826</v>
      </c>
      <c r="C220" s="33"/>
      <c r="D220" s="35"/>
      <c r="E220" s="35">
        <v>11.826</v>
      </c>
      <c r="F220" s="22"/>
      <c r="G220" s="33"/>
      <c r="H220" s="38"/>
      <c r="I220" s="33"/>
      <c r="J220" s="33"/>
      <c r="K220" s="33">
        <v>1</v>
      </c>
      <c r="L220" s="29">
        <f t="shared" si="21"/>
        <v>11.826</v>
      </c>
      <c r="M220" s="33"/>
      <c r="N220" s="35"/>
      <c r="O220" s="35">
        <v>11.826</v>
      </c>
      <c r="P220" s="45"/>
      <c r="Q220" s="44"/>
      <c r="R220" s="44"/>
      <c r="S220" s="44"/>
      <c r="T220" s="44"/>
      <c r="U220" s="44"/>
      <c r="V220" s="29"/>
      <c r="W220" s="56"/>
      <c r="X220" s="57"/>
      <c r="Y220" s="56"/>
      <c r="Z220" s="56"/>
      <c r="AA220" s="56"/>
      <c r="AB220" s="56"/>
      <c r="AC220" s="56"/>
    </row>
    <row r="221" spans="1:29" s="6" customFormat="1" ht="19.5" customHeight="1">
      <c r="A221" s="76" t="s">
        <v>545</v>
      </c>
      <c r="B221" s="29">
        <f t="shared" si="20"/>
        <v>8.396</v>
      </c>
      <c r="C221" s="33"/>
      <c r="D221" s="35"/>
      <c r="E221" s="35">
        <v>8.396</v>
      </c>
      <c r="F221" s="22"/>
      <c r="G221" s="33"/>
      <c r="H221" s="38"/>
      <c r="I221" s="33"/>
      <c r="J221" s="33"/>
      <c r="K221" s="33">
        <v>1</v>
      </c>
      <c r="L221" s="29">
        <f t="shared" si="21"/>
        <v>8.396</v>
      </c>
      <c r="M221" s="33"/>
      <c r="N221" s="35"/>
      <c r="O221" s="35">
        <v>8.396</v>
      </c>
      <c r="P221" s="45"/>
      <c r="Q221" s="44"/>
      <c r="R221" s="44"/>
      <c r="S221" s="44"/>
      <c r="T221" s="44"/>
      <c r="U221" s="44"/>
      <c r="V221" s="29"/>
      <c r="W221" s="56"/>
      <c r="X221" s="57"/>
      <c r="Y221" s="56"/>
      <c r="Z221" s="56"/>
      <c r="AA221" s="56"/>
      <c r="AB221" s="56"/>
      <c r="AC221" s="56"/>
    </row>
    <row r="222" spans="1:29" s="6" customFormat="1" ht="19.5" customHeight="1">
      <c r="A222" s="76" t="s">
        <v>546</v>
      </c>
      <c r="B222" s="29">
        <f t="shared" si="20"/>
        <v>37.566</v>
      </c>
      <c r="C222" s="33"/>
      <c r="D222" s="35"/>
      <c r="E222" s="35">
        <v>37.566</v>
      </c>
      <c r="F222" s="22"/>
      <c r="G222" s="33"/>
      <c r="H222" s="38"/>
      <c r="I222" s="33"/>
      <c r="J222" s="33"/>
      <c r="K222" s="33">
        <v>1</v>
      </c>
      <c r="L222" s="29">
        <f t="shared" si="21"/>
        <v>37.566</v>
      </c>
      <c r="M222" s="33"/>
      <c r="N222" s="35"/>
      <c r="O222" s="35">
        <v>37.566</v>
      </c>
      <c r="P222" s="45"/>
      <c r="Q222" s="44"/>
      <c r="R222" s="44"/>
      <c r="S222" s="44"/>
      <c r="T222" s="44"/>
      <c r="U222" s="44"/>
      <c r="V222" s="29"/>
      <c r="W222" s="56"/>
      <c r="X222" s="57"/>
      <c r="Y222" s="56"/>
      <c r="Z222" s="56"/>
      <c r="AA222" s="56"/>
      <c r="AB222" s="56"/>
      <c r="AC222" s="56"/>
    </row>
    <row r="223" spans="1:29" s="6" customFormat="1" ht="19.5" customHeight="1">
      <c r="A223" s="76" t="s">
        <v>547</v>
      </c>
      <c r="B223" s="29">
        <f t="shared" si="20"/>
        <v>6</v>
      </c>
      <c r="C223" s="33"/>
      <c r="D223" s="35"/>
      <c r="E223" s="35">
        <v>6</v>
      </c>
      <c r="F223" s="22"/>
      <c r="G223" s="33"/>
      <c r="H223" s="38"/>
      <c r="I223" s="33"/>
      <c r="J223" s="33"/>
      <c r="K223" s="33">
        <v>1</v>
      </c>
      <c r="L223" s="29">
        <f t="shared" si="21"/>
        <v>6</v>
      </c>
      <c r="M223" s="33"/>
      <c r="N223" s="35"/>
      <c r="O223" s="35">
        <v>6</v>
      </c>
      <c r="P223" s="45"/>
      <c r="Q223" s="44"/>
      <c r="R223" s="44"/>
      <c r="S223" s="44"/>
      <c r="T223" s="44"/>
      <c r="U223" s="44"/>
      <c r="V223" s="29"/>
      <c r="W223" s="56"/>
      <c r="X223" s="57"/>
      <c r="Y223" s="56"/>
      <c r="Z223" s="56"/>
      <c r="AA223" s="56"/>
      <c r="AB223" s="56"/>
      <c r="AC223" s="56"/>
    </row>
    <row r="224" spans="1:29" s="6" customFormat="1" ht="19.5" customHeight="1">
      <c r="A224" s="76" t="s">
        <v>548</v>
      </c>
      <c r="B224" s="29">
        <f t="shared" si="20"/>
        <v>16.492</v>
      </c>
      <c r="C224" s="33"/>
      <c r="D224" s="35"/>
      <c r="E224" s="35">
        <v>16.492</v>
      </c>
      <c r="F224" s="22"/>
      <c r="G224" s="33"/>
      <c r="H224" s="38"/>
      <c r="I224" s="33"/>
      <c r="J224" s="33"/>
      <c r="K224" s="33">
        <v>1</v>
      </c>
      <c r="L224" s="29">
        <f t="shared" si="21"/>
        <v>16.492</v>
      </c>
      <c r="M224" s="33"/>
      <c r="N224" s="35"/>
      <c r="O224" s="35">
        <v>16.492</v>
      </c>
      <c r="P224" s="45"/>
      <c r="Q224" s="44"/>
      <c r="R224" s="44"/>
      <c r="S224" s="44"/>
      <c r="T224" s="44"/>
      <c r="U224" s="44"/>
      <c r="V224" s="29"/>
      <c r="W224" s="56"/>
      <c r="X224" s="57"/>
      <c r="Y224" s="56"/>
      <c r="Z224" s="56"/>
      <c r="AA224" s="56"/>
      <c r="AB224" s="56"/>
      <c r="AC224" s="56"/>
    </row>
    <row r="225" spans="1:29" s="6" customFormat="1" ht="19.5" customHeight="1">
      <c r="A225" s="76" t="s">
        <v>549</v>
      </c>
      <c r="B225" s="29">
        <f t="shared" si="20"/>
        <v>20.134</v>
      </c>
      <c r="C225" s="33"/>
      <c r="D225" s="35"/>
      <c r="E225" s="35">
        <v>20.134</v>
      </c>
      <c r="F225" s="22"/>
      <c r="G225" s="33"/>
      <c r="H225" s="38"/>
      <c r="I225" s="33"/>
      <c r="J225" s="33"/>
      <c r="K225" s="33">
        <v>1</v>
      </c>
      <c r="L225" s="29">
        <f t="shared" si="21"/>
        <v>20.134</v>
      </c>
      <c r="M225" s="33"/>
      <c r="N225" s="35"/>
      <c r="O225" s="35">
        <v>20.134</v>
      </c>
      <c r="P225" s="45"/>
      <c r="Q225" s="44"/>
      <c r="R225" s="44"/>
      <c r="S225" s="44"/>
      <c r="T225" s="44"/>
      <c r="U225" s="44"/>
      <c r="V225" s="29"/>
      <c r="W225" s="56"/>
      <c r="X225" s="57"/>
      <c r="Y225" s="56"/>
      <c r="Z225" s="56"/>
      <c r="AA225" s="56"/>
      <c r="AB225" s="56"/>
      <c r="AC225" s="56"/>
    </row>
    <row r="226" spans="1:29" s="6" customFormat="1" ht="19.5" customHeight="1">
      <c r="A226" s="76" t="s">
        <v>550</v>
      </c>
      <c r="B226" s="29">
        <f t="shared" si="20"/>
        <v>14.334</v>
      </c>
      <c r="C226" s="33"/>
      <c r="D226" s="35"/>
      <c r="E226" s="35">
        <v>14.334</v>
      </c>
      <c r="F226" s="22"/>
      <c r="G226" s="33"/>
      <c r="H226" s="38"/>
      <c r="I226" s="33"/>
      <c r="J226" s="33"/>
      <c r="K226" s="33">
        <v>1</v>
      </c>
      <c r="L226" s="29">
        <f t="shared" si="21"/>
        <v>14.334</v>
      </c>
      <c r="M226" s="33"/>
      <c r="N226" s="35"/>
      <c r="O226" s="35">
        <v>14.334</v>
      </c>
      <c r="P226" s="45"/>
      <c r="Q226" s="44"/>
      <c r="R226" s="44"/>
      <c r="S226" s="44"/>
      <c r="T226" s="44"/>
      <c r="U226" s="44"/>
      <c r="V226" s="29"/>
      <c r="W226" s="56"/>
      <c r="X226" s="57"/>
      <c r="Y226" s="56"/>
      <c r="Z226" s="56"/>
      <c r="AA226" s="56"/>
      <c r="AB226" s="56"/>
      <c r="AC226" s="56"/>
    </row>
    <row r="227" spans="1:29" s="6" customFormat="1" ht="19.5" customHeight="1">
      <c r="A227" s="76" t="s">
        <v>551</v>
      </c>
      <c r="B227" s="29">
        <f t="shared" si="20"/>
        <v>18.6483</v>
      </c>
      <c r="C227" s="33"/>
      <c r="D227" s="35"/>
      <c r="E227" s="35">
        <v>18.6483</v>
      </c>
      <c r="F227" s="22"/>
      <c r="G227" s="33"/>
      <c r="H227" s="38"/>
      <c r="I227" s="33"/>
      <c r="J227" s="33"/>
      <c r="K227" s="33">
        <v>1</v>
      </c>
      <c r="L227" s="29">
        <f t="shared" si="21"/>
        <v>18.6483</v>
      </c>
      <c r="M227" s="33"/>
      <c r="N227" s="35"/>
      <c r="O227" s="35">
        <v>18.6483</v>
      </c>
      <c r="P227" s="45"/>
      <c r="Q227" s="44"/>
      <c r="R227" s="44"/>
      <c r="S227" s="44"/>
      <c r="T227" s="44"/>
      <c r="U227" s="44"/>
      <c r="V227" s="29"/>
      <c r="W227" s="56"/>
      <c r="X227" s="57"/>
      <c r="Y227" s="56"/>
      <c r="Z227" s="56"/>
      <c r="AA227" s="56"/>
      <c r="AB227" s="56"/>
      <c r="AC227" s="56"/>
    </row>
    <row r="228" spans="1:29" s="6" customFormat="1" ht="19.5" customHeight="1">
      <c r="A228" s="76" t="s">
        <v>552</v>
      </c>
      <c r="B228" s="29">
        <f t="shared" si="20"/>
        <v>14.1806</v>
      </c>
      <c r="C228" s="33"/>
      <c r="D228" s="35"/>
      <c r="E228" s="35">
        <v>14.1806</v>
      </c>
      <c r="F228" s="22"/>
      <c r="G228" s="33"/>
      <c r="H228" s="38"/>
      <c r="I228" s="33"/>
      <c r="J228" s="33"/>
      <c r="K228" s="33">
        <v>1</v>
      </c>
      <c r="L228" s="29">
        <f t="shared" si="21"/>
        <v>14.1806</v>
      </c>
      <c r="M228" s="33"/>
      <c r="N228" s="35"/>
      <c r="O228" s="35">
        <v>14.1806</v>
      </c>
      <c r="P228" s="45"/>
      <c r="Q228" s="44"/>
      <c r="R228" s="44"/>
      <c r="S228" s="44"/>
      <c r="T228" s="44"/>
      <c r="U228" s="44"/>
      <c r="V228" s="29"/>
      <c r="W228" s="56"/>
      <c r="X228" s="57"/>
      <c r="Y228" s="56"/>
      <c r="Z228" s="56"/>
      <c r="AA228" s="56"/>
      <c r="AB228" s="56"/>
      <c r="AC228" s="56"/>
    </row>
    <row r="229" spans="1:29" s="6" customFormat="1" ht="19.5" customHeight="1">
      <c r="A229" s="76" t="s">
        <v>553</v>
      </c>
      <c r="B229" s="29">
        <f t="shared" si="20"/>
        <v>32.2626</v>
      </c>
      <c r="C229" s="33"/>
      <c r="D229" s="35"/>
      <c r="E229" s="35">
        <v>32.2626</v>
      </c>
      <c r="F229" s="22"/>
      <c r="G229" s="33"/>
      <c r="H229" s="38"/>
      <c r="I229" s="33"/>
      <c r="J229" s="33"/>
      <c r="K229" s="33">
        <v>1</v>
      </c>
      <c r="L229" s="29">
        <f t="shared" si="21"/>
        <v>32.2626</v>
      </c>
      <c r="M229" s="33"/>
      <c r="N229" s="35"/>
      <c r="O229" s="35">
        <v>32.2626</v>
      </c>
      <c r="P229" s="45"/>
      <c r="Q229" s="44"/>
      <c r="R229" s="44"/>
      <c r="S229" s="44"/>
      <c r="T229" s="44"/>
      <c r="U229" s="44"/>
      <c r="V229" s="29"/>
      <c r="W229" s="56"/>
      <c r="X229" s="57"/>
      <c r="Y229" s="56"/>
      <c r="Z229" s="56"/>
      <c r="AA229" s="56"/>
      <c r="AB229" s="56"/>
      <c r="AC229" s="56"/>
    </row>
    <row r="230" spans="1:57" s="7" customFormat="1" ht="19.5" customHeight="1">
      <c r="A230" s="76" t="s">
        <v>554</v>
      </c>
      <c r="B230" s="29">
        <f t="shared" si="20"/>
        <v>21.2199</v>
      </c>
      <c r="C230" s="39"/>
      <c r="D230" s="35"/>
      <c r="E230" s="35">
        <v>21.2199</v>
      </c>
      <c r="F230" s="39"/>
      <c r="G230" s="39"/>
      <c r="H230" s="39"/>
      <c r="I230" s="39"/>
      <c r="J230" s="39"/>
      <c r="K230" s="33">
        <v>1</v>
      </c>
      <c r="L230" s="29">
        <f t="shared" si="21"/>
        <v>21.2199</v>
      </c>
      <c r="M230" s="39"/>
      <c r="N230" s="35"/>
      <c r="O230" s="35">
        <v>21.2199</v>
      </c>
      <c r="P230" s="52"/>
      <c r="Q230" s="52"/>
      <c r="R230" s="52"/>
      <c r="S230" s="52"/>
      <c r="T230" s="52"/>
      <c r="U230" s="52"/>
      <c r="V230" s="52"/>
      <c r="W230" s="52"/>
      <c r="X230" s="52"/>
      <c r="Y230" s="52"/>
      <c r="Z230" s="52"/>
      <c r="AA230" s="52"/>
      <c r="AB230" s="52"/>
      <c r="AC230" s="5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1:29" s="6" customFormat="1" ht="19.5" customHeight="1">
      <c r="A231" s="76" t="s">
        <v>555</v>
      </c>
      <c r="B231" s="29">
        <f t="shared" si="20"/>
        <v>6.5344</v>
      </c>
      <c r="C231" s="33"/>
      <c r="D231" s="35"/>
      <c r="E231" s="35">
        <v>6.5344</v>
      </c>
      <c r="F231" s="22"/>
      <c r="G231" s="33"/>
      <c r="H231" s="38"/>
      <c r="I231" s="33"/>
      <c r="J231" s="33"/>
      <c r="K231" s="33">
        <v>1</v>
      </c>
      <c r="L231" s="29">
        <f t="shared" si="21"/>
        <v>6.5344</v>
      </c>
      <c r="M231" s="33"/>
      <c r="N231" s="35"/>
      <c r="O231" s="35">
        <v>6.5344</v>
      </c>
      <c r="P231" s="45"/>
      <c r="Q231" s="44"/>
      <c r="R231" s="44"/>
      <c r="S231" s="44"/>
      <c r="T231" s="44"/>
      <c r="U231" s="44"/>
      <c r="V231" s="29"/>
      <c r="W231" s="56"/>
      <c r="X231" s="57"/>
      <c r="Y231" s="56"/>
      <c r="Z231" s="56"/>
      <c r="AA231" s="56"/>
      <c r="AB231" s="56"/>
      <c r="AC231" s="56"/>
    </row>
    <row r="232" spans="1:29" s="6" customFormat="1" ht="19.5" customHeight="1">
      <c r="A232" s="76" t="s">
        <v>556</v>
      </c>
      <c r="B232" s="29">
        <f t="shared" si="20"/>
        <v>12.1336</v>
      </c>
      <c r="C232" s="33"/>
      <c r="D232" s="35"/>
      <c r="E232" s="35">
        <v>12.1336</v>
      </c>
      <c r="F232" s="22"/>
      <c r="G232" s="33"/>
      <c r="H232" s="38"/>
      <c r="I232" s="33"/>
      <c r="J232" s="33"/>
      <c r="K232" s="33">
        <v>1</v>
      </c>
      <c r="L232" s="29">
        <f t="shared" si="21"/>
        <v>12.1336</v>
      </c>
      <c r="M232" s="33"/>
      <c r="N232" s="35"/>
      <c r="O232" s="35">
        <v>12.1336</v>
      </c>
      <c r="P232" s="45"/>
      <c r="Q232" s="44"/>
      <c r="R232" s="44"/>
      <c r="S232" s="44"/>
      <c r="T232" s="44"/>
      <c r="U232" s="44"/>
      <c r="V232" s="29"/>
      <c r="W232" s="56"/>
      <c r="X232" s="57"/>
      <c r="Y232" s="56"/>
      <c r="Z232" s="56"/>
      <c r="AA232" s="56"/>
      <c r="AB232" s="56"/>
      <c r="AC232" s="56"/>
    </row>
    <row r="233" spans="1:29" s="6" customFormat="1" ht="19.5" customHeight="1">
      <c r="A233" s="76" t="s">
        <v>557</v>
      </c>
      <c r="B233" s="29">
        <f t="shared" si="20"/>
        <v>12.8985</v>
      </c>
      <c r="C233" s="33"/>
      <c r="D233" s="35"/>
      <c r="E233" s="35">
        <v>12.8985</v>
      </c>
      <c r="F233" s="22"/>
      <c r="G233" s="33"/>
      <c r="H233" s="38"/>
      <c r="I233" s="33"/>
      <c r="J233" s="33"/>
      <c r="K233" s="33">
        <v>1</v>
      </c>
      <c r="L233" s="29">
        <f t="shared" si="21"/>
        <v>12.8985</v>
      </c>
      <c r="M233" s="33"/>
      <c r="N233" s="35"/>
      <c r="O233" s="35">
        <v>12.8985</v>
      </c>
      <c r="P233" s="45"/>
      <c r="Q233" s="44"/>
      <c r="R233" s="44"/>
      <c r="S233" s="44"/>
      <c r="T233" s="44"/>
      <c r="U233" s="44"/>
      <c r="V233" s="29"/>
      <c r="W233" s="56"/>
      <c r="X233" s="57"/>
      <c r="Y233" s="56"/>
      <c r="Z233" s="56"/>
      <c r="AA233" s="56"/>
      <c r="AB233" s="56"/>
      <c r="AC233" s="56"/>
    </row>
    <row r="234" spans="1:29" s="6" customFormat="1" ht="19.5" customHeight="1">
      <c r="A234" s="76" t="s">
        <v>558</v>
      </c>
      <c r="B234" s="29">
        <f t="shared" si="20"/>
        <v>21.2185</v>
      </c>
      <c r="C234" s="33"/>
      <c r="D234" s="35"/>
      <c r="E234" s="35">
        <v>21.2185</v>
      </c>
      <c r="F234" s="22"/>
      <c r="G234" s="33"/>
      <c r="H234" s="38"/>
      <c r="I234" s="33"/>
      <c r="J234" s="33"/>
      <c r="K234" s="33">
        <v>1</v>
      </c>
      <c r="L234" s="29">
        <f t="shared" si="21"/>
        <v>21.2185</v>
      </c>
      <c r="M234" s="33"/>
      <c r="N234" s="35"/>
      <c r="O234" s="35">
        <v>21.2185</v>
      </c>
      <c r="P234" s="45"/>
      <c r="Q234" s="44"/>
      <c r="R234" s="44"/>
      <c r="S234" s="44"/>
      <c r="T234" s="44"/>
      <c r="U234" s="44"/>
      <c r="V234" s="29"/>
      <c r="W234" s="56"/>
      <c r="X234" s="57"/>
      <c r="Y234" s="56"/>
      <c r="Z234" s="56"/>
      <c r="AA234" s="56"/>
      <c r="AB234" s="56"/>
      <c r="AC234" s="56"/>
    </row>
    <row r="235" spans="1:29" s="6" customFormat="1" ht="19.5" customHeight="1">
      <c r="A235" s="76" t="s">
        <v>559</v>
      </c>
      <c r="B235" s="29">
        <f t="shared" si="20"/>
        <v>29.797</v>
      </c>
      <c r="C235" s="33"/>
      <c r="D235" s="35"/>
      <c r="E235" s="35">
        <v>29.797</v>
      </c>
      <c r="F235" s="22"/>
      <c r="G235" s="33"/>
      <c r="H235" s="38"/>
      <c r="I235" s="33"/>
      <c r="J235" s="33"/>
      <c r="K235" s="33">
        <v>1</v>
      </c>
      <c r="L235" s="29">
        <f t="shared" si="21"/>
        <v>29.797</v>
      </c>
      <c r="M235" s="33"/>
      <c r="N235" s="35"/>
      <c r="O235" s="35">
        <v>29.797</v>
      </c>
      <c r="P235" s="45"/>
      <c r="Q235" s="44"/>
      <c r="R235" s="44"/>
      <c r="S235" s="44"/>
      <c r="T235" s="44"/>
      <c r="U235" s="44"/>
      <c r="V235" s="29"/>
      <c r="W235" s="56"/>
      <c r="X235" s="57"/>
      <c r="Y235" s="56"/>
      <c r="Z235" s="56"/>
      <c r="AA235" s="56"/>
      <c r="AB235" s="56"/>
      <c r="AC235" s="56"/>
    </row>
    <row r="236" spans="1:29" s="6" customFormat="1" ht="19.5" customHeight="1">
      <c r="A236" s="76" t="s">
        <v>560</v>
      </c>
      <c r="B236" s="29">
        <f t="shared" si="20"/>
        <v>29.186</v>
      </c>
      <c r="C236" s="33"/>
      <c r="D236" s="35"/>
      <c r="E236" s="35">
        <v>29.186</v>
      </c>
      <c r="F236" s="22"/>
      <c r="G236" s="33"/>
      <c r="H236" s="38"/>
      <c r="I236" s="33"/>
      <c r="J236" s="33"/>
      <c r="K236" s="33">
        <v>1</v>
      </c>
      <c r="L236" s="29">
        <f t="shared" si="21"/>
        <v>29.186</v>
      </c>
      <c r="M236" s="33"/>
      <c r="N236" s="35"/>
      <c r="O236" s="35">
        <v>29.186</v>
      </c>
      <c r="P236" s="45"/>
      <c r="Q236" s="44"/>
      <c r="R236" s="44"/>
      <c r="S236" s="44"/>
      <c r="T236" s="44"/>
      <c r="U236" s="44"/>
      <c r="V236" s="29"/>
      <c r="W236" s="56"/>
      <c r="X236" s="57"/>
      <c r="Y236" s="56"/>
      <c r="Z236" s="56"/>
      <c r="AA236" s="56"/>
      <c r="AB236" s="56"/>
      <c r="AC236" s="56"/>
    </row>
    <row r="237" spans="1:29" s="6" customFormat="1" ht="19.5" customHeight="1">
      <c r="A237" s="76" t="s">
        <v>561</v>
      </c>
      <c r="B237" s="29">
        <f t="shared" si="20"/>
        <v>23.2</v>
      </c>
      <c r="C237" s="33"/>
      <c r="D237" s="35"/>
      <c r="E237" s="35">
        <v>23.2</v>
      </c>
      <c r="F237" s="22"/>
      <c r="G237" s="33"/>
      <c r="H237" s="38"/>
      <c r="I237" s="33"/>
      <c r="J237" s="33"/>
      <c r="K237" s="33">
        <v>1</v>
      </c>
      <c r="L237" s="29">
        <f t="shared" si="21"/>
        <v>23.2</v>
      </c>
      <c r="M237" s="33"/>
      <c r="N237" s="35"/>
      <c r="O237" s="35">
        <v>23.2</v>
      </c>
      <c r="P237" s="45"/>
      <c r="Q237" s="44"/>
      <c r="R237" s="44"/>
      <c r="S237" s="44"/>
      <c r="T237" s="44"/>
      <c r="U237" s="44"/>
      <c r="V237" s="29"/>
      <c r="W237" s="56"/>
      <c r="X237" s="57"/>
      <c r="Y237" s="56"/>
      <c r="Z237" s="56"/>
      <c r="AA237" s="56"/>
      <c r="AB237" s="56"/>
      <c r="AC237" s="56"/>
    </row>
    <row r="238" spans="1:29" s="6" customFormat="1" ht="19.5" customHeight="1">
      <c r="A238" s="76" t="s">
        <v>562</v>
      </c>
      <c r="B238" s="29">
        <f t="shared" si="20"/>
        <v>67.8739</v>
      </c>
      <c r="C238" s="33"/>
      <c r="D238" s="35"/>
      <c r="E238" s="35">
        <v>67.8739</v>
      </c>
      <c r="F238" s="22"/>
      <c r="G238" s="33"/>
      <c r="H238" s="38"/>
      <c r="I238" s="33"/>
      <c r="J238" s="33"/>
      <c r="K238" s="33">
        <v>1</v>
      </c>
      <c r="L238" s="29">
        <f t="shared" si="21"/>
        <v>67.8739</v>
      </c>
      <c r="M238" s="33"/>
      <c r="N238" s="35"/>
      <c r="O238" s="35">
        <v>67.8739</v>
      </c>
      <c r="P238" s="45"/>
      <c r="Q238" s="44"/>
      <c r="R238" s="44"/>
      <c r="S238" s="44"/>
      <c r="T238" s="44"/>
      <c r="U238" s="44"/>
      <c r="V238" s="29"/>
      <c r="W238" s="56"/>
      <c r="X238" s="57"/>
      <c r="Y238" s="56"/>
      <c r="Z238" s="56"/>
      <c r="AA238" s="56"/>
      <c r="AB238" s="56"/>
      <c r="AC238" s="56"/>
    </row>
    <row r="239" spans="1:29" s="6" customFormat="1" ht="19.5" customHeight="1">
      <c r="A239" s="76" t="s">
        <v>563</v>
      </c>
      <c r="B239" s="29">
        <f t="shared" si="20"/>
        <v>11.144</v>
      </c>
      <c r="C239" s="33"/>
      <c r="D239" s="35"/>
      <c r="E239" s="35">
        <v>11.144</v>
      </c>
      <c r="F239" s="22"/>
      <c r="G239" s="33"/>
      <c r="H239" s="38"/>
      <c r="I239" s="33"/>
      <c r="J239" s="33"/>
      <c r="K239" s="33">
        <v>1</v>
      </c>
      <c r="L239" s="29">
        <f t="shared" si="21"/>
        <v>11.144</v>
      </c>
      <c r="M239" s="33"/>
      <c r="N239" s="35"/>
      <c r="O239" s="35">
        <v>11.144</v>
      </c>
      <c r="P239" s="45"/>
      <c r="Q239" s="44"/>
      <c r="R239" s="44"/>
      <c r="S239" s="44"/>
      <c r="T239" s="44"/>
      <c r="U239" s="44"/>
      <c r="V239" s="29"/>
      <c r="W239" s="56"/>
      <c r="X239" s="57"/>
      <c r="Y239" s="56"/>
      <c r="Z239" s="56"/>
      <c r="AA239" s="56"/>
      <c r="AB239" s="56"/>
      <c r="AC239" s="56"/>
    </row>
    <row r="240" spans="1:29" s="6" customFormat="1" ht="19.5" customHeight="1">
      <c r="A240" s="76" t="s">
        <v>564</v>
      </c>
      <c r="B240" s="29">
        <f t="shared" si="20"/>
        <v>14.77</v>
      </c>
      <c r="C240" s="33"/>
      <c r="D240" s="35"/>
      <c r="E240" s="35">
        <v>14.77</v>
      </c>
      <c r="F240" s="22"/>
      <c r="G240" s="33"/>
      <c r="H240" s="38"/>
      <c r="I240" s="33"/>
      <c r="J240" s="33"/>
      <c r="K240" s="33">
        <v>1</v>
      </c>
      <c r="L240" s="29">
        <f t="shared" si="21"/>
        <v>14.77</v>
      </c>
      <c r="M240" s="33"/>
      <c r="N240" s="35"/>
      <c r="O240" s="35">
        <v>14.77</v>
      </c>
      <c r="P240" s="45"/>
      <c r="Q240" s="44"/>
      <c r="R240" s="44"/>
      <c r="S240" s="44"/>
      <c r="T240" s="44"/>
      <c r="U240" s="44"/>
      <c r="V240" s="29"/>
      <c r="W240" s="56"/>
      <c r="X240" s="57"/>
      <c r="Y240" s="56"/>
      <c r="Z240" s="56"/>
      <c r="AA240" s="56"/>
      <c r="AB240" s="56"/>
      <c r="AC240" s="56"/>
    </row>
    <row r="241" spans="1:29" s="6" customFormat="1" ht="19.5" customHeight="1">
      <c r="A241" s="76" t="s">
        <v>565</v>
      </c>
      <c r="B241" s="29">
        <f t="shared" si="20"/>
        <v>3</v>
      </c>
      <c r="C241" s="33"/>
      <c r="D241" s="35"/>
      <c r="E241" s="35">
        <v>3</v>
      </c>
      <c r="F241" s="22"/>
      <c r="G241" s="33"/>
      <c r="H241" s="38"/>
      <c r="I241" s="33"/>
      <c r="J241" s="33"/>
      <c r="K241" s="33">
        <v>1</v>
      </c>
      <c r="L241" s="29">
        <f t="shared" si="21"/>
        <v>3</v>
      </c>
      <c r="M241" s="33"/>
      <c r="N241" s="35"/>
      <c r="O241" s="35">
        <v>3</v>
      </c>
      <c r="P241" s="45"/>
      <c r="Q241" s="44"/>
      <c r="R241" s="44"/>
      <c r="S241" s="44"/>
      <c r="T241" s="44"/>
      <c r="U241" s="44"/>
      <c r="V241" s="29"/>
      <c r="W241" s="56"/>
      <c r="X241" s="57"/>
      <c r="Y241" s="56"/>
      <c r="Z241" s="56"/>
      <c r="AA241" s="56"/>
      <c r="AB241" s="56"/>
      <c r="AC241" s="56"/>
    </row>
    <row r="242" spans="1:29" s="6" customFormat="1" ht="19.5" customHeight="1">
      <c r="A242" s="76" t="s">
        <v>566</v>
      </c>
      <c r="B242" s="29">
        <f t="shared" si="20"/>
        <v>15.504</v>
      </c>
      <c r="C242" s="33"/>
      <c r="D242" s="35"/>
      <c r="E242" s="35">
        <v>15.504</v>
      </c>
      <c r="F242" s="22"/>
      <c r="G242" s="33"/>
      <c r="H242" s="38"/>
      <c r="I242" s="33"/>
      <c r="J242" s="33"/>
      <c r="K242" s="33">
        <v>1</v>
      </c>
      <c r="L242" s="29">
        <f t="shared" si="21"/>
        <v>15.504</v>
      </c>
      <c r="M242" s="33"/>
      <c r="N242" s="35"/>
      <c r="O242" s="35">
        <v>15.504</v>
      </c>
      <c r="P242" s="45"/>
      <c r="Q242" s="44"/>
      <c r="R242" s="44"/>
      <c r="S242" s="44"/>
      <c r="T242" s="44"/>
      <c r="U242" s="44"/>
      <c r="V242" s="29"/>
      <c r="W242" s="56"/>
      <c r="X242" s="57"/>
      <c r="Y242" s="56"/>
      <c r="Z242" s="56"/>
      <c r="AA242" s="56"/>
      <c r="AB242" s="56"/>
      <c r="AC242" s="56"/>
    </row>
    <row r="243" spans="1:29" s="6" customFormat="1" ht="19.5" customHeight="1">
      <c r="A243" s="76" t="s">
        <v>567</v>
      </c>
      <c r="B243" s="29">
        <f t="shared" si="20"/>
        <v>14.002</v>
      </c>
      <c r="C243" s="33"/>
      <c r="D243" s="35"/>
      <c r="E243" s="35">
        <v>14.002</v>
      </c>
      <c r="F243" s="22"/>
      <c r="G243" s="33"/>
      <c r="H243" s="38"/>
      <c r="I243" s="33"/>
      <c r="J243" s="33"/>
      <c r="K243" s="33">
        <v>1</v>
      </c>
      <c r="L243" s="29">
        <f t="shared" si="21"/>
        <v>14.002</v>
      </c>
      <c r="M243" s="33"/>
      <c r="N243" s="35"/>
      <c r="O243" s="35">
        <v>14.002</v>
      </c>
      <c r="P243" s="45"/>
      <c r="Q243" s="44"/>
      <c r="R243" s="44"/>
      <c r="S243" s="44"/>
      <c r="T243" s="44"/>
      <c r="U243" s="44"/>
      <c r="V243" s="29"/>
      <c r="W243" s="56"/>
      <c r="X243" s="57"/>
      <c r="Y243" s="56"/>
      <c r="Z243" s="56"/>
      <c r="AA243" s="56"/>
      <c r="AB243" s="56"/>
      <c r="AC243" s="56"/>
    </row>
    <row r="244" spans="1:29" s="10" customFormat="1" ht="19.5" customHeight="1">
      <c r="A244" s="63" t="s">
        <v>568</v>
      </c>
      <c r="B244" s="30">
        <f t="shared" si="20"/>
        <v>103.5</v>
      </c>
      <c r="C244" s="22"/>
      <c r="D244" s="77">
        <f>SUM(D245:D247)</f>
        <v>103.5</v>
      </c>
      <c r="E244" s="25"/>
      <c r="F244" s="25"/>
      <c r="G244" s="25"/>
      <c r="H244" s="78"/>
      <c r="I244" s="25"/>
      <c r="J244" s="25"/>
      <c r="K244" s="22">
        <v>3</v>
      </c>
      <c r="L244" s="30">
        <f t="shared" si="21"/>
        <v>103.5</v>
      </c>
      <c r="M244" s="22"/>
      <c r="N244" s="77">
        <f>SUM(N245:N247)</f>
        <v>103.5</v>
      </c>
      <c r="O244" s="25"/>
      <c r="P244" s="78"/>
      <c r="Q244" s="25"/>
      <c r="R244" s="25"/>
      <c r="S244" s="25"/>
      <c r="T244" s="25"/>
      <c r="U244" s="25"/>
      <c r="V244" s="30"/>
      <c r="W244" s="66"/>
      <c r="X244" s="81"/>
      <c r="Y244" s="66"/>
      <c r="Z244" s="66"/>
      <c r="AA244" s="66"/>
      <c r="AB244" s="66"/>
      <c r="AC244" s="66"/>
    </row>
    <row r="245" spans="1:29" s="6" customFormat="1" ht="19.5" customHeight="1">
      <c r="A245" s="76" t="s">
        <v>348</v>
      </c>
      <c r="B245" s="29">
        <f t="shared" si="20"/>
        <v>51.5</v>
      </c>
      <c r="C245" s="33"/>
      <c r="D245" s="79">
        <v>51.5</v>
      </c>
      <c r="E245" s="33"/>
      <c r="F245" s="22"/>
      <c r="G245" s="33"/>
      <c r="H245" s="38"/>
      <c r="I245" s="33"/>
      <c r="J245" s="33"/>
      <c r="K245" s="33">
        <v>1</v>
      </c>
      <c r="L245" s="29">
        <f t="shared" si="21"/>
        <v>51.5</v>
      </c>
      <c r="M245" s="33"/>
      <c r="N245" s="79">
        <v>51.5</v>
      </c>
      <c r="O245" s="44"/>
      <c r="P245" s="45"/>
      <c r="Q245" s="44"/>
      <c r="R245" s="44"/>
      <c r="S245" s="44"/>
      <c r="T245" s="44"/>
      <c r="U245" s="44"/>
      <c r="V245" s="29"/>
      <c r="W245" s="56"/>
      <c r="X245" s="57"/>
      <c r="Y245" s="56"/>
      <c r="Z245" s="56"/>
      <c r="AA245" s="56"/>
      <c r="AB245" s="56"/>
      <c r="AC245" s="56"/>
    </row>
    <row r="246" spans="1:29" s="6" customFormat="1" ht="19.5" customHeight="1">
      <c r="A246" s="76" t="s">
        <v>351</v>
      </c>
      <c r="B246" s="29">
        <f t="shared" si="20"/>
        <v>14.25</v>
      </c>
      <c r="C246" s="33"/>
      <c r="D246" s="79">
        <v>14.25</v>
      </c>
      <c r="E246" s="33"/>
      <c r="F246" s="22"/>
      <c r="G246" s="33"/>
      <c r="H246" s="38"/>
      <c r="I246" s="33"/>
      <c r="J246" s="33"/>
      <c r="K246" s="33">
        <v>1</v>
      </c>
      <c r="L246" s="29">
        <f t="shared" si="21"/>
        <v>14.25</v>
      </c>
      <c r="M246" s="33"/>
      <c r="N246" s="79">
        <v>14.25</v>
      </c>
      <c r="O246" s="44"/>
      <c r="P246" s="45"/>
      <c r="Q246" s="44"/>
      <c r="R246" s="44"/>
      <c r="S246" s="44"/>
      <c r="T246" s="44"/>
      <c r="U246" s="44"/>
      <c r="V246" s="29"/>
      <c r="W246" s="56"/>
      <c r="X246" s="57"/>
      <c r="Y246" s="56"/>
      <c r="Z246" s="56"/>
      <c r="AA246" s="56"/>
      <c r="AB246" s="56"/>
      <c r="AC246" s="56"/>
    </row>
    <row r="247" spans="1:29" s="6" customFormat="1" ht="19.5" customHeight="1">
      <c r="A247" s="76" t="s">
        <v>353</v>
      </c>
      <c r="B247" s="29">
        <f t="shared" si="20"/>
        <v>37.75</v>
      </c>
      <c r="C247" s="33"/>
      <c r="D247" s="79">
        <v>37.75</v>
      </c>
      <c r="E247" s="33"/>
      <c r="F247" s="22"/>
      <c r="G247" s="33"/>
      <c r="H247" s="38"/>
      <c r="I247" s="33"/>
      <c r="J247" s="33"/>
      <c r="K247" s="33">
        <v>1</v>
      </c>
      <c r="L247" s="29">
        <f t="shared" si="21"/>
        <v>37.75</v>
      </c>
      <c r="M247" s="33"/>
      <c r="N247" s="79">
        <v>37.75</v>
      </c>
      <c r="O247" s="44"/>
      <c r="P247" s="45"/>
      <c r="Q247" s="44"/>
      <c r="R247" s="44"/>
      <c r="S247" s="44"/>
      <c r="T247" s="44"/>
      <c r="U247" s="44"/>
      <c r="V247" s="29"/>
      <c r="W247" s="56"/>
      <c r="X247" s="57"/>
      <c r="Y247" s="56"/>
      <c r="Z247" s="56"/>
      <c r="AA247" s="56"/>
      <c r="AB247" s="56"/>
      <c r="AC247" s="56"/>
    </row>
    <row r="248" spans="1:29" s="10" customFormat="1" ht="27" customHeight="1">
      <c r="A248" s="80" t="s">
        <v>187</v>
      </c>
      <c r="B248" s="30">
        <f t="shared" si="20"/>
        <v>3055.5135499999997</v>
      </c>
      <c r="C248" s="30"/>
      <c r="D248" s="42">
        <f aca="true" t="shared" si="22" ref="D248:K248">SUM(D249:D265)</f>
        <v>0</v>
      </c>
      <c r="E248" s="42">
        <f t="shared" si="22"/>
        <v>2769.98355</v>
      </c>
      <c r="F248" s="42">
        <f t="shared" si="22"/>
        <v>285.53</v>
      </c>
      <c r="G248" s="42">
        <f t="shared" si="22"/>
        <v>0</v>
      </c>
      <c r="H248" s="42">
        <f t="shared" si="22"/>
        <v>0</v>
      </c>
      <c r="I248" s="42">
        <f t="shared" si="22"/>
        <v>0</v>
      </c>
      <c r="J248" s="42">
        <f t="shared" si="22"/>
        <v>0</v>
      </c>
      <c r="K248" s="42">
        <f t="shared" si="22"/>
        <v>17</v>
      </c>
      <c r="L248" s="30">
        <f t="shared" si="21"/>
        <v>3055.5135499999997</v>
      </c>
      <c r="M248" s="42"/>
      <c r="N248" s="42">
        <f>SUM(N249:N265)</f>
        <v>0</v>
      </c>
      <c r="O248" s="42">
        <f aca="true" t="shared" si="23" ref="O248:U248">SUM(O249:O265)</f>
        <v>2769.98355</v>
      </c>
      <c r="P248" s="42">
        <f t="shared" si="23"/>
        <v>285.53</v>
      </c>
      <c r="Q248" s="42">
        <f t="shared" si="23"/>
        <v>0</v>
      </c>
      <c r="R248" s="42">
        <f t="shared" si="23"/>
        <v>0</v>
      </c>
      <c r="S248" s="42">
        <f t="shared" si="23"/>
        <v>0</v>
      </c>
      <c r="T248" s="42">
        <f t="shared" si="23"/>
        <v>0</v>
      </c>
      <c r="U248" s="42">
        <f t="shared" si="23"/>
        <v>0</v>
      </c>
      <c r="V248" s="30"/>
      <c r="W248" s="66"/>
      <c r="X248" s="81"/>
      <c r="Y248" s="66"/>
      <c r="Z248" s="66"/>
      <c r="AA248" s="66"/>
      <c r="AB248" s="66"/>
      <c r="AC248" s="66"/>
    </row>
    <row r="249" spans="1:29" s="6" customFormat="1" ht="19.5" customHeight="1">
      <c r="A249" s="76" t="s">
        <v>189</v>
      </c>
      <c r="B249" s="29">
        <f t="shared" si="20"/>
        <v>286.51355</v>
      </c>
      <c r="C249" s="33"/>
      <c r="D249" s="35"/>
      <c r="E249" s="35">
        <v>286.51355</v>
      </c>
      <c r="F249" s="22"/>
      <c r="G249" s="33"/>
      <c r="H249" s="38"/>
      <c r="I249" s="33"/>
      <c r="J249" s="33"/>
      <c r="K249" s="33">
        <v>1</v>
      </c>
      <c r="L249" s="29">
        <f t="shared" si="21"/>
        <v>286.51355</v>
      </c>
      <c r="M249" s="33"/>
      <c r="N249" s="35"/>
      <c r="O249" s="35">
        <v>286.51355</v>
      </c>
      <c r="P249" s="45"/>
      <c r="Q249" s="44"/>
      <c r="R249" s="44"/>
      <c r="S249" s="44"/>
      <c r="T249" s="44"/>
      <c r="U249" s="44"/>
      <c r="V249" s="29"/>
      <c r="W249" s="56"/>
      <c r="X249" s="57"/>
      <c r="Y249" s="56"/>
      <c r="Z249" s="56"/>
      <c r="AA249" s="56"/>
      <c r="AB249" s="56"/>
      <c r="AC249" s="56"/>
    </row>
    <row r="250" spans="1:29" s="6" customFormat="1" ht="19.5" customHeight="1">
      <c r="A250" s="76" t="s">
        <v>191</v>
      </c>
      <c r="B250" s="29">
        <f t="shared" si="20"/>
        <v>86</v>
      </c>
      <c r="C250" s="33"/>
      <c r="D250" s="35"/>
      <c r="E250" s="35">
        <v>86</v>
      </c>
      <c r="F250" s="22"/>
      <c r="G250" s="33"/>
      <c r="H250" s="38"/>
      <c r="I250" s="33"/>
      <c r="J250" s="33"/>
      <c r="K250" s="33">
        <v>1</v>
      </c>
      <c r="L250" s="29">
        <f t="shared" si="21"/>
        <v>86</v>
      </c>
      <c r="M250" s="33"/>
      <c r="N250" s="35"/>
      <c r="O250" s="35">
        <v>86</v>
      </c>
      <c r="P250" s="45"/>
      <c r="Q250" s="44"/>
      <c r="R250" s="44"/>
      <c r="S250" s="44"/>
      <c r="T250" s="44"/>
      <c r="U250" s="44"/>
      <c r="V250" s="29"/>
      <c r="W250" s="56"/>
      <c r="X250" s="57"/>
      <c r="Y250" s="56"/>
      <c r="Z250" s="56"/>
      <c r="AA250" s="56"/>
      <c r="AB250" s="56"/>
      <c r="AC250" s="56"/>
    </row>
    <row r="251" spans="1:29" s="6" customFormat="1" ht="19.5" customHeight="1">
      <c r="A251" s="76" t="s">
        <v>193</v>
      </c>
      <c r="B251" s="29">
        <f t="shared" si="20"/>
        <v>41</v>
      </c>
      <c r="C251" s="33"/>
      <c r="D251" s="35"/>
      <c r="E251" s="35">
        <v>41</v>
      </c>
      <c r="F251" s="22"/>
      <c r="G251" s="33"/>
      <c r="H251" s="38"/>
      <c r="I251" s="33"/>
      <c r="J251" s="33"/>
      <c r="K251" s="33">
        <v>1</v>
      </c>
      <c r="L251" s="29">
        <f t="shared" si="21"/>
        <v>41</v>
      </c>
      <c r="M251" s="33"/>
      <c r="N251" s="35"/>
      <c r="O251" s="35">
        <v>41</v>
      </c>
      <c r="P251" s="45"/>
      <c r="Q251" s="44"/>
      <c r="R251" s="44"/>
      <c r="S251" s="44"/>
      <c r="T251" s="44"/>
      <c r="U251" s="44"/>
      <c r="V251" s="29"/>
      <c r="W251" s="56"/>
      <c r="X251" s="57"/>
      <c r="Y251" s="56"/>
      <c r="Z251" s="56"/>
      <c r="AA251" s="56"/>
      <c r="AB251" s="56"/>
      <c r="AC251" s="56"/>
    </row>
    <row r="252" spans="1:29" s="6" customFormat="1" ht="19.5" customHeight="1">
      <c r="A252" s="76" t="s">
        <v>195</v>
      </c>
      <c r="B252" s="29">
        <f t="shared" si="20"/>
        <v>131</v>
      </c>
      <c r="C252" s="33"/>
      <c r="D252" s="35"/>
      <c r="E252" s="35">
        <v>131</v>
      </c>
      <c r="F252" s="22"/>
      <c r="G252" s="33"/>
      <c r="H252" s="38"/>
      <c r="I252" s="33"/>
      <c r="J252" s="33"/>
      <c r="K252" s="33">
        <v>1</v>
      </c>
      <c r="L252" s="29">
        <f t="shared" si="21"/>
        <v>131</v>
      </c>
      <c r="M252" s="33"/>
      <c r="N252" s="35"/>
      <c r="O252" s="35">
        <v>131</v>
      </c>
      <c r="P252" s="45"/>
      <c r="Q252" s="44"/>
      <c r="R252" s="44"/>
      <c r="S252" s="44"/>
      <c r="T252" s="44"/>
      <c r="U252" s="44"/>
      <c r="V252" s="29"/>
      <c r="W252" s="56"/>
      <c r="X252" s="57"/>
      <c r="Y252" s="56"/>
      <c r="Z252" s="56"/>
      <c r="AA252" s="56"/>
      <c r="AB252" s="56"/>
      <c r="AC252" s="56"/>
    </row>
    <row r="253" spans="1:29" s="6" customFormat="1" ht="19.5" customHeight="1">
      <c r="A253" s="76" t="s">
        <v>197</v>
      </c>
      <c r="B253" s="29">
        <f t="shared" si="20"/>
        <v>265</v>
      </c>
      <c r="C253" s="33"/>
      <c r="D253" s="35"/>
      <c r="E253" s="35">
        <v>265</v>
      </c>
      <c r="F253" s="22"/>
      <c r="G253" s="33"/>
      <c r="H253" s="38"/>
      <c r="I253" s="33"/>
      <c r="J253" s="33"/>
      <c r="K253" s="33">
        <v>1</v>
      </c>
      <c r="L253" s="29">
        <f t="shared" si="21"/>
        <v>265</v>
      </c>
      <c r="M253" s="33"/>
      <c r="N253" s="35"/>
      <c r="O253" s="35">
        <v>265</v>
      </c>
      <c r="P253" s="45"/>
      <c r="Q253" s="44"/>
      <c r="R253" s="44"/>
      <c r="S253" s="44"/>
      <c r="T253" s="44"/>
      <c r="U253" s="44"/>
      <c r="V253" s="29"/>
      <c r="W253" s="56"/>
      <c r="X253" s="57"/>
      <c r="Y253" s="56"/>
      <c r="Z253" s="56"/>
      <c r="AA253" s="56"/>
      <c r="AB253" s="56"/>
      <c r="AC253" s="56"/>
    </row>
    <row r="254" spans="1:29" s="6" customFormat="1" ht="19.5" customHeight="1">
      <c r="A254" s="76" t="s">
        <v>199</v>
      </c>
      <c r="B254" s="29">
        <f t="shared" si="20"/>
        <v>230</v>
      </c>
      <c r="C254" s="33"/>
      <c r="D254" s="35"/>
      <c r="E254" s="35">
        <v>230</v>
      </c>
      <c r="F254" s="22"/>
      <c r="G254" s="33"/>
      <c r="H254" s="38"/>
      <c r="I254" s="33"/>
      <c r="J254" s="33"/>
      <c r="K254" s="33">
        <v>1</v>
      </c>
      <c r="L254" s="29">
        <f t="shared" si="21"/>
        <v>230</v>
      </c>
      <c r="M254" s="33"/>
      <c r="N254" s="35"/>
      <c r="O254" s="35">
        <v>230</v>
      </c>
      <c r="P254" s="45"/>
      <c r="Q254" s="44"/>
      <c r="R254" s="44"/>
      <c r="S254" s="44"/>
      <c r="T254" s="44"/>
      <c r="U254" s="44"/>
      <c r="V254" s="29"/>
      <c r="W254" s="56"/>
      <c r="X254" s="57"/>
      <c r="Y254" s="56"/>
      <c r="Z254" s="56"/>
      <c r="AA254" s="56"/>
      <c r="AB254" s="56"/>
      <c r="AC254" s="56"/>
    </row>
    <row r="255" spans="1:29" s="6" customFormat="1" ht="19.5" customHeight="1">
      <c r="A255" s="76" t="s">
        <v>201</v>
      </c>
      <c r="B255" s="29">
        <f t="shared" si="20"/>
        <v>205</v>
      </c>
      <c r="C255" s="33"/>
      <c r="D255" s="35"/>
      <c r="E255" s="35">
        <v>205</v>
      </c>
      <c r="F255" s="22"/>
      <c r="G255" s="33"/>
      <c r="H255" s="38"/>
      <c r="I255" s="33"/>
      <c r="J255" s="33"/>
      <c r="K255" s="33">
        <v>1</v>
      </c>
      <c r="L255" s="29">
        <f t="shared" si="21"/>
        <v>205</v>
      </c>
      <c r="M255" s="33"/>
      <c r="N255" s="35"/>
      <c r="O255" s="35">
        <v>205</v>
      </c>
      <c r="P255" s="45"/>
      <c r="Q255" s="44"/>
      <c r="R255" s="44"/>
      <c r="S255" s="44"/>
      <c r="T255" s="44"/>
      <c r="U255" s="44"/>
      <c r="V255" s="29"/>
      <c r="W255" s="56"/>
      <c r="X255" s="57"/>
      <c r="Y255" s="56"/>
      <c r="Z255" s="56"/>
      <c r="AA255" s="56"/>
      <c r="AB255" s="56"/>
      <c r="AC255" s="56"/>
    </row>
    <row r="256" spans="1:29" s="6" customFormat="1" ht="19.5" customHeight="1">
      <c r="A256" s="76" t="s">
        <v>203</v>
      </c>
      <c r="B256" s="29">
        <f t="shared" si="20"/>
        <v>419</v>
      </c>
      <c r="C256" s="33"/>
      <c r="D256" s="35"/>
      <c r="E256" s="35">
        <f>419-285.53</f>
        <v>133.47000000000003</v>
      </c>
      <c r="F256" s="22">
        <v>285.53</v>
      </c>
      <c r="G256" s="33"/>
      <c r="H256" s="38"/>
      <c r="I256" s="33"/>
      <c r="J256" s="33"/>
      <c r="K256" s="33">
        <v>1</v>
      </c>
      <c r="L256" s="29">
        <f t="shared" si="21"/>
        <v>419</v>
      </c>
      <c r="M256" s="33"/>
      <c r="N256" s="35"/>
      <c r="O256" s="35">
        <f>419-285.53</f>
        <v>133.47000000000003</v>
      </c>
      <c r="P256" s="45">
        <v>285.53</v>
      </c>
      <c r="Q256" s="44"/>
      <c r="R256" s="44"/>
      <c r="S256" s="44"/>
      <c r="T256" s="44"/>
      <c r="U256" s="44"/>
      <c r="V256" s="29"/>
      <c r="W256" s="56"/>
      <c r="X256" s="57"/>
      <c r="Y256" s="56"/>
      <c r="Z256" s="56"/>
      <c r="AA256" s="56"/>
      <c r="AB256" s="56"/>
      <c r="AC256" s="56"/>
    </row>
    <row r="257" spans="1:29" s="6" customFormat="1" ht="19.5" customHeight="1">
      <c r="A257" s="76" t="s">
        <v>205</v>
      </c>
      <c r="B257" s="29">
        <f t="shared" si="20"/>
        <v>86</v>
      </c>
      <c r="C257" s="33"/>
      <c r="D257" s="35"/>
      <c r="E257" s="35">
        <v>86</v>
      </c>
      <c r="F257" s="22"/>
      <c r="G257" s="33"/>
      <c r="H257" s="38"/>
      <c r="I257" s="33"/>
      <c r="J257" s="33"/>
      <c r="K257" s="33">
        <v>1</v>
      </c>
      <c r="L257" s="29">
        <f t="shared" si="21"/>
        <v>86</v>
      </c>
      <c r="M257" s="33"/>
      <c r="N257" s="35"/>
      <c r="O257" s="35">
        <v>86</v>
      </c>
      <c r="P257" s="45"/>
      <c r="Q257" s="44"/>
      <c r="R257" s="44"/>
      <c r="S257" s="44"/>
      <c r="T257" s="44"/>
      <c r="U257" s="44"/>
      <c r="V257" s="29"/>
      <c r="W257" s="56"/>
      <c r="X257" s="57"/>
      <c r="Y257" s="56"/>
      <c r="Z257" s="56"/>
      <c r="AA257" s="56"/>
      <c r="AB257" s="56"/>
      <c r="AC257" s="56"/>
    </row>
    <row r="258" spans="1:29" s="6" customFormat="1" ht="19.5" customHeight="1">
      <c r="A258" s="76" t="s">
        <v>569</v>
      </c>
      <c r="B258" s="29">
        <f t="shared" si="20"/>
        <v>87</v>
      </c>
      <c r="C258" s="33"/>
      <c r="D258" s="35"/>
      <c r="E258" s="35">
        <v>87</v>
      </c>
      <c r="F258" s="22"/>
      <c r="G258" s="33"/>
      <c r="H258" s="38"/>
      <c r="I258" s="33"/>
      <c r="J258" s="33"/>
      <c r="K258" s="33">
        <v>1</v>
      </c>
      <c r="L258" s="29">
        <f t="shared" si="21"/>
        <v>87</v>
      </c>
      <c r="M258" s="33"/>
      <c r="N258" s="35"/>
      <c r="O258" s="35">
        <v>87</v>
      </c>
      <c r="P258" s="45"/>
      <c r="Q258" s="44"/>
      <c r="R258" s="44"/>
      <c r="S258" s="44"/>
      <c r="T258" s="44"/>
      <c r="U258" s="44"/>
      <c r="V258" s="29"/>
      <c r="W258" s="56"/>
      <c r="X258" s="57"/>
      <c r="Y258" s="56"/>
      <c r="Z258" s="56"/>
      <c r="AA258" s="56"/>
      <c r="AB258" s="56"/>
      <c r="AC258" s="56"/>
    </row>
    <row r="259" spans="1:29" s="6" customFormat="1" ht="19.5" customHeight="1">
      <c r="A259" s="76" t="s">
        <v>209</v>
      </c>
      <c r="B259" s="29">
        <f t="shared" si="20"/>
        <v>40</v>
      </c>
      <c r="C259" s="33"/>
      <c r="D259" s="35"/>
      <c r="E259" s="35">
        <v>40</v>
      </c>
      <c r="F259" s="22"/>
      <c r="G259" s="33"/>
      <c r="H259" s="38"/>
      <c r="I259" s="33"/>
      <c r="J259" s="33"/>
      <c r="K259" s="33">
        <v>1</v>
      </c>
      <c r="L259" s="29">
        <f t="shared" si="21"/>
        <v>40</v>
      </c>
      <c r="M259" s="33"/>
      <c r="N259" s="35"/>
      <c r="O259" s="35">
        <v>40</v>
      </c>
      <c r="P259" s="45"/>
      <c r="Q259" s="44"/>
      <c r="R259" s="44"/>
      <c r="S259" s="44"/>
      <c r="T259" s="44"/>
      <c r="U259" s="44"/>
      <c r="V259" s="29"/>
      <c r="W259" s="56"/>
      <c r="X259" s="57"/>
      <c r="Y259" s="56"/>
      <c r="Z259" s="56"/>
      <c r="AA259" s="56"/>
      <c r="AB259" s="56"/>
      <c r="AC259" s="56"/>
    </row>
    <row r="260" spans="1:29" s="6" customFormat="1" ht="19.5" customHeight="1">
      <c r="A260" s="76" t="s">
        <v>211</v>
      </c>
      <c r="B260" s="29">
        <f t="shared" si="20"/>
        <v>124</v>
      </c>
      <c r="C260" s="33"/>
      <c r="D260" s="35"/>
      <c r="E260" s="35">
        <v>124</v>
      </c>
      <c r="F260" s="22"/>
      <c r="G260" s="33"/>
      <c r="H260" s="38"/>
      <c r="I260" s="33"/>
      <c r="J260" s="33"/>
      <c r="K260" s="33">
        <v>1</v>
      </c>
      <c r="L260" s="29">
        <f t="shared" si="21"/>
        <v>124</v>
      </c>
      <c r="M260" s="33"/>
      <c r="N260" s="35"/>
      <c r="O260" s="35">
        <v>124</v>
      </c>
      <c r="P260" s="45"/>
      <c r="Q260" s="44"/>
      <c r="R260" s="44"/>
      <c r="S260" s="44"/>
      <c r="T260" s="44"/>
      <c r="U260" s="44"/>
      <c r="V260" s="29"/>
      <c r="W260" s="56"/>
      <c r="X260" s="57"/>
      <c r="Y260" s="56"/>
      <c r="Z260" s="56"/>
      <c r="AA260" s="56"/>
      <c r="AB260" s="56"/>
      <c r="AC260" s="56"/>
    </row>
    <row r="261" spans="1:29" s="6" customFormat="1" ht="19.5" customHeight="1">
      <c r="A261" s="76" t="s">
        <v>213</v>
      </c>
      <c r="B261" s="29">
        <f t="shared" si="20"/>
        <v>139</v>
      </c>
      <c r="C261" s="33"/>
      <c r="D261" s="35"/>
      <c r="E261" s="35">
        <v>139</v>
      </c>
      <c r="F261" s="22"/>
      <c r="G261" s="33"/>
      <c r="H261" s="38"/>
      <c r="I261" s="33"/>
      <c r="J261" s="33"/>
      <c r="K261" s="33">
        <v>1</v>
      </c>
      <c r="L261" s="29">
        <f t="shared" si="21"/>
        <v>139</v>
      </c>
      <c r="M261" s="33"/>
      <c r="N261" s="35"/>
      <c r="O261" s="35">
        <v>139</v>
      </c>
      <c r="P261" s="45"/>
      <c r="Q261" s="44"/>
      <c r="R261" s="44"/>
      <c r="S261" s="44"/>
      <c r="T261" s="44"/>
      <c r="U261" s="44"/>
      <c r="V261" s="29"/>
      <c r="W261" s="56"/>
      <c r="X261" s="57"/>
      <c r="Y261" s="56"/>
      <c r="Z261" s="56"/>
      <c r="AA261" s="56"/>
      <c r="AB261" s="56"/>
      <c r="AC261" s="56"/>
    </row>
    <row r="262" spans="1:29" s="6" customFormat="1" ht="19.5" customHeight="1">
      <c r="A262" s="76" t="s">
        <v>215</v>
      </c>
      <c r="B262" s="29">
        <f t="shared" si="20"/>
        <v>177</v>
      </c>
      <c r="C262" s="33"/>
      <c r="D262" s="35"/>
      <c r="E262" s="35">
        <v>177</v>
      </c>
      <c r="F262" s="22"/>
      <c r="G262" s="33"/>
      <c r="H262" s="38"/>
      <c r="I262" s="33"/>
      <c r="J262" s="33"/>
      <c r="K262" s="33">
        <v>1</v>
      </c>
      <c r="L262" s="29">
        <f t="shared" si="21"/>
        <v>177</v>
      </c>
      <c r="M262" s="33"/>
      <c r="N262" s="35"/>
      <c r="O262" s="35">
        <v>177</v>
      </c>
      <c r="P262" s="45"/>
      <c r="Q262" s="44"/>
      <c r="R262" s="44"/>
      <c r="S262" s="44"/>
      <c r="T262" s="44"/>
      <c r="U262" s="44"/>
      <c r="V262" s="29"/>
      <c r="W262" s="56"/>
      <c r="X262" s="57"/>
      <c r="Y262" s="56"/>
      <c r="Z262" s="56"/>
      <c r="AA262" s="56"/>
      <c r="AB262" s="56"/>
      <c r="AC262" s="56"/>
    </row>
    <row r="263" spans="1:29" s="6" customFormat="1" ht="19.5" customHeight="1">
      <c r="A263" s="76" t="s">
        <v>217</v>
      </c>
      <c r="B263" s="29">
        <f t="shared" si="20"/>
        <v>144</v>
      </c>
      <c r="C263" s="33"/>
      <c r="D263" s="35"/>
      <c r="E263" s="35">
        <v>144</v>
      </c>
      <c r="F263" s="22"/>
      <c r="G263" s="33"/>
      <c r="H263" s="38"/>
      <c r="I263" s="33"/>
      <c r="J263" s="33"/>
      <c r="K263" s="33">
        <v>1</v>
      </c>
      <c r="L263" s="29">
        <f t="shared" si="21"/>
        <v>144</v>
      </c>
      <c r="M263" s="33"/>
      <c r="N263" s="35"/>
      <c r="O263" s="35">
        <v>144</v>
      </c>
      <c r="P263" s="45"/>
      <c r="Q263" s="44"/>
      <c r="R263" s="44"/>
      <c r="S263" s="44"/>
      <c r="T263" s="44"/>
      <c r="U263" s="44"/>
      <c r="V263" s="29"/>
      <c r="W263" s="56"/>
      <c r="X263" s="57"/>
      <c r="Y263" s="56"/>
      <c r="Z263" s="56"/>
      <c r="AA263" s="56"/>
      <c r="AB263" s="56"/>
      <c r="AC263" s="56"/>
    </row>
    <row r="264" spans="1:29" s="6" customFormat="1" ht="19.5" customHeight="1">
      <c r="A264" s="76" t="s">
        <v>219</v>
      </c>
      <c r="B264" s="29">
        <f t="shared" si="20"/>
        <v>454</v>
      </c>
      <c r="C264" s="33"/>
      <c r="D264" s="35"/>
      <c r="E264" s="35">
        <v>454</v>
      </c>
      <c r="F264" s="22"/>
      <c r="G264" s="33"/>
      <c r="H264" s="38"/>
      <c r="I264" s="33"/>
      <c r="J264" s="33"/>
      <c r="K264" s="33">
        <v>1</v>
      </c>
      <c r="L264" s="29">
        <f t="shared" si="21"/>
        <v>454</v>
      </c>
      <c r="M264" s="33"/>
      <c r="N264" s="35"/>
      <c r="O264" s="35">
        <v>454</v>
      </c>
      <c r="P264" s="45"/>
      <c r="Q264" s="44"/>
      <c r="R264" s="44"/>
      <c r="S264" s="44"/>
      <c r="T264" s="44"/>
      <c r="U264" s="44"/>
      <c r="V264" s="29"/>
      <c r="W264" s="56"/>
      <c r="X264" s="57"/>
      <c r="Y264" s="56"/>
      <c r="Z264" s="56"/>
      <c r="AA264" s="56"/>
      <c r="AB264" s="56"/>
      <c r="AC264" s="56"/>
    </row>
    <row r="265" spans="1:29" s="6" customFormat="1" ht="19.5" customHeight="1">
      <c r="A265" s="76" t="s">
        <v>570</v>
      </c>
      <c r="B265" s="29">
        <f t="shared" si="20"/>
        <v>141</v>
      </c>
      <c r="C265" s="33"/>
      <c r="D265" s="35"/>
      <c r="E265" s="35">
        <v>141</v>
      </c>
      <c r="F265" s="22"/>
      <c r="G265" s="33"/>
      <c r="H265" s="38"/>
      <c r="I265" s="33"/>
      <c r="J265" s="33"/>
      <c r="K265" s="33">
        <v>1</v>
      </c>
      <c r="L265" s="29">
        <f t="shared" si="21"/>
        <v>141</v>
      </c>
      <c r="M265" s="33"/>
      <c r="N265" s="35"/>
      <c r="O265" s="35">
        <v>141</v>
      </c>
      <c r="P265" s="45"/>
      <c r="Q265" s="44"/>
      <c r="R265" s="44"/>
      <c r="S265" s="44"/>
      <c r="T265" s="44"/>
      <c r="U265" s="44"/>
      <c r="V265" s="29"/>
      <c r="W265" s="56"/>
      <c r="X265" s="57"/>
      <c r="Y265" s="56"/>
      <c r="Z265" s="56"/>
      <c r="AA265" s="56"/>
      <c r="AB265" s="56"/>
      <c r="AC265" s="56"/>
    </row>
    <row r="266" spans="1:57" s="7" customFormat="1" ht="18" customHeight="1">
      <c r="A266" s="82" t="s">
        <v>571</v>
      </c>
      <c r="B266" s="83">
        <f aca="true" t="shared" si="24" ref="B266:B329">SUM(C266:J266)</f>
        <v>560.78685</v>
      </c>
      <c r="C266" s="83"/>
      <c r="D266" s="83">
        <f>SUM(D267,D299)</f>
        <v>560.78685</v>
      </c>
      <c r="E266" s="83"/>
      <c r="F266" s="83"/>
      <c r="G266" s="83"/>
      <c r="H266" s="83"/>
      <c r="I266" s="83"/>
      <c r="J266" s="83"/>
      <c r="K266" s="83"/>
      <c r="L266" s="83"/>
      <c r="M266" s="83"/>
      <c r="N266" s="83"/>
      <c r="O266" s="83"/>
      <c r="P266" s="83"/>
      <c r="Q266" s="83"/>
      <c r="R266" s="83"/>
      <c r="S266" s="83"/>
      <c r="T266" s="83"/>
      <c r="U266" s="83"/>
      <c r="V266" s="83">
        <f aca="true" t="shared" si="25" ref="V266:V325">SUM(W266:AC266)</f>
        <v>560.78685</v>
      </c>
      <c r="W266" s="83"/>
      <c r="X266" s="83">
        <f>SUM(X267,X299)</f>
        <v>560.78685</v>
      </c>
      <c r="Y266" s="83"/>
      <c r="Z266" s="83"/>
      <c r="AA266" s="83"/>
      <c r="AB266" s="83"/>
      <c r="AC266" s="83"/>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1:57" s="13" customFormat="1" ht="24" customHeight="1">
      <c r="A267" s="63" t="s">
        <v>469</v>
      </c>
      <c r="B267" s="77">
        <f t="shared" si="24"/>
        <v>349.4099999999999</v>
      </c>
      <c r="C267" s="26"/>
      <c r="D267" s="77">
        <f>SUM(D268:D298)</f>
        <v>349.4099999999999</v>
      </c>
      <c r="E267" s="77"/>
      <c r="F267" s="77"/>
      <c r="G267" s="77"/>
      <c r="H267" s="77"/>
      <c r="I267" s="77"/>
      <c r="J267" s="77"/>
      <c r="K267" s="77"/>
      <c r="L267" s="77"/>
      <c r="M267" s="77"/>
      <c r="N267" s="77"/>
      <c r="O267" s="77"/>
      <c r="P267" s="77"/>
      <c r="Q267" s="77"/>
      <c r="R267" s="77"/>
      <c r="S267" s="77"/>
      <c r="T267" s="77"/>
      <c r="U267" s="77"/>
      <c r="V267" s="77">
        <f t="shared" si="25"/>
        <v>349.4099999999999</v>
      </c>
      <c r="W267" s="77"/>
      <c r="X267" s="77">
        <f>SUM(X268:X298)</f>
        <v>349.4099999999999</v>
      </c>
      <c r="Y267" s="26"/>
      <c r="Z267" s="26"/>
      <c r="AA267" s="26"/>
      <c r="AB267" s="26"/>
      <c r="AC267" s="26"/>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row>
    <row r="268" spans="1:57" s="7" customFormat="1" ht="18" customHeight="1">
      <c r="A268" s="74" t="s">
        <v>572</v>
      </c>
      <c r="B268" s="35">
        <f t="shared" si="24"/>
        <v>3.6</v>
      </c>
      <c r="C268" s="39"/>
      <c r="D268" s="65">
        <v>3.6</v>
      </c>
      <c r="E268" s="39"/>
      <c r="F268" s="39"/>
      <c r="G268" s="39"/>
      <c r="H268" s="39"/>
      <c r="I268" s="39"/>
      <c r="J268" s="39"/>
      <c r="K268" s="39"/>
      <c r="L268" s="39"/>
      <c r="M268" s="39"/>
      <c r="N268" s="39"/>
      <c r="O268" s="39"/>
      <c r="P268" s="39"/>
      <c r="Q268" s="39"/>
      <c r="R268" s="39"/>
      <c r="S268" s="39"/>
      <c r="T268" s="39"/>
      <c r="U268" s="39"/>
      <c r="V268" s="35">
        <f t="shared" si="25"/>
        <v>3.6</v>
      </c>
      <c r="W268" s="39"/>
      <c r="X268" s="65">
        <v>3.6</v>
      </c>
      <c r="Y268" s="52"/>
      <c r="Z268" s="52"/>
      <c r="AA268" s="52"/>
      <c r="AB268" s="52"/>
      <c r="AC268" s="5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1:57" s="7" customFormat="1" ht="18" customHeight="1">
      <c r="A269" s="74" t="s">
        <v>522</v>
      </c>
      <c r="B269" s="35">
        <f t="shared" si="24"/>
        <v>1.8</v>
      </c>
      <c r="C269" s="39"/>
      <c r="D269" s="65">
        <v>1.8</v>
      </c>
      <c r="E269" s="39"/>
      <c r="F269" s="39"/>
      <c r="G269" s="39"/>
      <c r="H269" s="39"/>
      <c r="I269" s="39"/>
      <c r="J269" s="39"/>
      <c r="K269" s="39"/>
      <c r="L269" s="39"/>
      <c r="M269" s="39"/>
      <c r="N269" s="39"/>
      <c r="O269" s="39"/>
      <c r="P269" s="39"/>
      <c r="Q269" s="39"/>
      <c r="R269" s="39"/>
      <c r="S269" s="39"/>
      <c r="T269" s="39"/>
      <c r="U269" s="39"/>
      <c r="V269" s="35">
        <f t="shared" si="25"/>
        <v>1.8</v>
      </c>
      <c r="W269" s="39"/>
      <c r="X269" s="65">
        <v>1.8</v>
      </c>
      <c r="Y269" s="52"/>
      <c r="Z269" s="52"/>
      <c r="AA269" s="52"/>
      <c r="AB269" s="52"/>
      <c r="AC269" s="5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1:57" s="7" customFormat="1" ht="18" customHeight="1">
      <c r="A270" s="74" t="s">
        <v>573</v>
      </c>
      <c r="B270" s="35">
        <f t="shared" si="24"/>
        <v>10.8</v>
      </c>
      <c r="C270" s="39"/>
      <c r="D270" s="65">
        <v>10.8</v>
      </c>
      <c r="E270" s="39"/>
      <c r="F270" s="39"/>
      <c r="G270" s="39"/>
      <c r="H270" s="39"/>
      <c r="I270" s="39"/>
      <c r="J270" s="39"/>
      <c r="K270" s="39"/>
      <c r="L270" s="39"/>
      <c r="M270" s="39"/>
      <c r="N270" s="39"/>
      <c r="O270" s="39"/>
      <c r="P270" s="39"/>
      <c r="Q270" s="39"/>
      <c r="R270" s="39"/>
      <c r="S270" s="39"/>
      <c r="T270" s="39"/>
      <c r="U270" s="39"/>
      <c r="V270" s="35">
        <f t="shared" si="25"/>
        <v>10.8</v>
      </c>
      <c r="W270" s="39"/>
      <c r="X270" s="65">
        <v>10.8</v>
      </c>
      <c r="Y270" s="52"/>
      <c r="Z270" s="52"/>
      <c r="AA270" s="52"/>
      <c r="AB270" s="52"/>
      <c r="AC270" s="5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1:57" s="7" customFormat="1" ht="18" customHeight="1">
      <c r="A271" s="74" t="s">
        <v>574</v>
      </c>
      <c r="B271" s="35">
        <f t="shared" si="24"/>
        <v>14.55</v>
      </c>
      <c r="C271" s="39"/>
      <c r="D271" s="65">
        <v>14.55</v>
      </c>
      <c r="E271" s="39"/>
      <c r="F271" s="39"/>
      <c r="G271" s="39"/>
      <c r="H271" s="39"/>
      <c r="I271" s="39"/>
      <c r="J271" s="39"/>
      <c r="K271" s="39"/>
      <c r="L271" s="39"/>
      <c r="M271" s="39"/>
      <c r="N271" s="39"/>
      <c r="O271" s="39"/>
      <c r="P271" s="39"/>
      <c r="Q271" s="39"/>
      <c r="R271" s="39"/>
      <c r="S271" s="39"/>
      <c r="T271" s="39"/>
      <c r="U271" s="39"/>
      <c r="V271" s="35">
        <f t="shared" si="25"/>
        <v>14.55</v>
      </c>
      <c r="W271" s="39"/>
      <c r="X271" s="65">
        <v>14.55</v>
      </c>
      <c r="Y271" s="52"/>
      <c r="Z271" s="52"/>
      <c r="AA271" s="52"/>
      <c r="AB271" s="52"/>
      <c r="AC271" s="5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1:57" s="7" customFormat="1" ht="18" customHeight="1">
      <c r="A272" s="74" t="s">
        <v>575</v>
      </c>
      <c r="B272" s="35">
        <f t="shared" si="24"/>
        <v>15.33</v>
      </c>
      <c r="C272" s="39"/>
      <c r="D272" s="65">
        <v>15.33</v>
      </c>
      <c r="E272" s="39"/>
      <c r="F272" s="39"/>
      <c r="G272" s="39"/>
      <c r="H272" s="39"/>
      <c r="I272" s="39"/>
      <c r="J272" s="39"/>
      <c r="K272" s="39"/>
      <c r="L272" s="39"/>
      <c r="M272" s="39"/>
      <c r="N272" s="39"/>
      <c r="O272" s="39"/>
      <c r="P272" s="39"/>
      <c r="Q272" s="39"/>
      <c r="R272" s="39"/>
      <c r="S272" s="39"/>
      <c r="T272" s="39"/>
      <c r="U272" s="39"/>
      <c r="V272" s="35">
        <f t="shared" si="25"/>
        <v>15.33</v>
      </c>
      <c r="W272" s="39"/>
      <c r="X272" s="65">
        <v>15.33</v>
      </c>
      <c r="Y272" s="52"/>
      <c r="Z272" s="52"/>
      <c r="AA272" s="52"/>
      <c r="AB272" s="52"/>
      <c r="AC272" s="5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1:57" s="7" customFormat="1" ht="18" customHeight="1">
      <c r="A273" s="74" t="s">
        <v>537</v>
      </c>
      <c r="B273" s="35">
        <f t="shared" si="24"/>
        <v>49.255</v>
      </c>
      <c r="C273" s="39"/>
      <c r="D273" s="65">
        <v>49.255</v>
      </c>
      <c r="E273" s="39"/>
      <c r="F273" s="39"/>
      <c r="G273" s="39"/>
      <c r="H273" s="39"/>
      <c r="I273" s="39"/>
      <c r="J273" s="39"/>
      <c r="K273" s="39"/>
      <c r="L273" s="39"/>
      <c r="M273" s="39"/>
      <c r="N273" s="39"/>
      <c r="O273" s="39"/>
      <c r="P273" s="39"/>
      <c r="Q273" s="39"/>
      <c r="R273" s="39"/>
      <c r="S273" s="39"/>
      <c r="T273" s="39"/>
      <c r="U273" s="39"/>
      <c r="V273" s="35">
        <f t="shared" si="25"/>
        <v>49.255</v>
      </c>
      <c r="W273" s="39"/>
      <c r="X273" s="65">
        <v>49.255</v>
      </c>
      <c r="Y273" s="52"/>
      <c r="Z273" s="52"/>
      <c r="AA273" s="52"/>
      <c r="AB273" s="52"/>
      <c r="AC273" s="5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1:57" s="7" customFormat="1" ht="18" customHeight="1">
      <c r="A274" s="74" t="s">
        <v>536</v>
      </c>
      <c r="B274" s="35">
        <f t="shared" si="24"/>
        <v>10.925</v>
      </c>
      <c r="C274" s="39"/>
      <c r="D274" s="65">
        <v>10.925</v>
      </c>
      <c r="E274" s="39"/>
      <c r="F274" s="39"/>
      <c r="G274" s="39"/>
      <c r="H274" s="39"/>
      <c r="I274" s="39"/>
      <c r="J274" s="39"/>
      <c r="K274" s="39"/>
      <c r="L274" s="39"/>
      <c r="M274" s="39"/>
      <c r="N274" s="39"/>
      <c r="O274" s="39"/>
      <c r="P274" s="39"/>
      <c r="Q274" s="39"/>
      <c r="R274" s="39"/>
      <c r="S274" s="39"/>
      <c r="T274" s="39"/>
      <c r="U274" s="39"/>
      <c r="V274" s="35">
        <f t="shared" si="25"/>
        <v>10.925</v>
      </c>
      <c r="W274" s="39"/>
      <c r="X274" s="65">
        <v>10.925</v>
      </c>
      <c r="Y274" s="52"/>
      <c r="Z274" s="52"/>
      <c r="AA274" s="52"/>
      <c r="AB274" s="52"/>
      <c r="AC274" s="5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1:57" s="7" customFormat="1" ht="18" customHeight="1">
      <c r="A275" s="74" t="s">
        <v>535</v>
      </c>
      <c r="B275" s="35">
        <f t="shared" si="24"/>
        <v>7.63</v>
      </c>
      <c r="C275" s="39"/>
      <c r="D275" s="65">
        <v>7.63</v>
      </c>
      <c r="E275" s="39"/>
      <c r="F275" s="39"/>
      <c r="G275" s="39"/>
      <c r="H275" s="39"/>
      <c r="I275" s="39"/>
      <c r="J275" s="39"/>
      <c r="K275" s="39"/>
      <c r="L275" s="39"/>
      <c r="M275" s="39"/>
      <c r="N275" s="39"/>
      <c r="O275" s="39"/>
      <c r="P275" s="39"/>
      <c r="Q275" s="39"/>
      <c r="R275" s="39"/>
      <c r="S275" s="39"/>
      <c r="T275" s="39"/>
      <c r="U275" s="39"/>
      <c r="V275" s="35">
        <f t="shared" si="25"/>
        <v>7.63</v>
      </c>
      <c r="W275" s="39"/>
      <c r="X275" s="65">
        <v>7.63</v>
      </c>
      <c r="Y275" s="52"/>
      <c r="Z275" s="52"/>
      <c r="AA275" s="52"/>
      <c r="AB275" s="52"/>
      <c r="AC275" s="5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1:57" s="7" customFormat="1" ht="18" customHeight="1">
      <c r="A276" s="74" t="s">
        <v>530</v>
      </c>
      <c r="B276" s="35">
        <f t="shared" si="24"/>
        <v>10.45</v>
      </c>
      <c r="C276" s="39"/>
      <c r="D276" s="65">
        <v>10.45</v>
      </c>
      <c r="E276" s="39"/>
      <c r="F276" s="39"/>
      <c r="G276" s="39"/>
      <c r="H276" s="39"/>
      <c r="I276" s="39"/>
      <c r="J276" s="39"/>
      <c r="K276" s="39"/>
      <c r="L276" s="39"/>
      <c r="M276" s="39"/>
      <c r="N276" s="39"/>
      <c r="O276" s="39"/>
      <c r="P276" s="39"/>
      <c r="Q276" s="39"/>
      <c r="R276" s="39"/>
      <c r="S276" s="39"/>
      <c r="T276" s="39"/>
      <c r="U276" s="39"/>
      <c r="V276" s="35">
        <f t="shared" si="25"/>
        <v>10.45</v>
      </c>
      <c r="W276" s="39"/>
      <c r="X276" s="65">
        <v>10.45</v>
      </c>
      <c r="Y276" s="52"/>
      <c r="Z276" s="52"/>
      <c r="AA276" s="52"/>
      <c r="AB276" s="52"/>
      <c r="AC276" s="5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1:57" s="7" customFormat="1" ht="18" customHeight="1">
      <c r="A277" s="74" t="s">
        <v>531</v>
      </c>
      <c r="B277" s="35">
        <f t="shared" si="24"/>
        <v>2.6</v>
      </c>
      <c r="C277" s="39"/>
      <c r="D277" s="65">
        <v>2.6</v>
      </c>
      <c r="E277" s="39"/>
      <c r="F277" s="39"/>
      <c r="G277" s="39"/>
      <c r="H277" s="39"/>
      <c r="I277" s="39"/>
      <c r="J277" s="39"/>
      <c r="K277" s="39"/>
      <c r="L277" s="39"/>
      <c r="M277" s="39"/>
      <c r="N277" s="39"/>
      <c r="O277" s="39"/>
      <c r="P277" s="39"/>
      <c r="Q277" s="39"/>
      <c r="R277" s="39"/>
      <c r="S277" s="39"/>
      <c r="T277" s="39"/>
      <c r="U277" s="39"/>
      <c r="V277" s="35">
        <f t="shared" si="25"/>
        <v>2.6</v>
      </c>
      <c r="W277" s="39"/>
      <c r="X277" s="65">
        <v>2.6</v>
      </c>
      <c r="Y277" s="52"/>
      <c r="Z277" s="52"/>
      <c r="AA277" s="52"/>
      <c r="AB277" s="52"/>
      <c r="AC277" s="5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1:57" s="7" customFormat="1" ht="18" customHeight="1">
      <c r="A278" s="74" t="s">
        <v>528</v>
      </c>
      <c r="B278" s="35">
        <f t="shared" si="24"/>
        <v>6.885</v>
      </c>
      <c r="C278" s="39"/>
      <c r="D278" s="65">
        <v>6.885</v>
      </c>
      <c r="E278" s="39"/>
      <c r="F278" s="39"/>
      <c r="G278" s="39"/>
      <c r="H278" s="39"/>
      <c r="I278" s="39"/>
      <c r="J278" s="39"/>
      <c r="K278" s="39"/>
      <c r="L278" s="39"/>
      <c r="M278" s="39"/>
      <c r="N278" s="39"/>
      <c r="O278" s="39"/>
      <c r="P278" s="39"/>
      <c r="Q278" s="39"/>
      <c r="R278" s="39"/>
      <c r="S278" s="39"/>
      <c r="T278" s="39"/>
      <c r="U278" s="39"/>
      <c r="V278" s="35">
        <f t="shared" si="25"/>
        <v>6.885</v>
      </c>
      <c r="W278" s="39"/>
      <c r="X278" s="65">
        <v>6.885</v>
      </c>
      <c r="Y278" s="52"/>
      <c r="Z278" s="52"/>
      <c r="AA278" s="52"/>
      <c r="AB278" s="52"/>
      <c r="AC278" s="5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1:57" s="7" customFormat="1" ht="18" customHeight="1">
      <c r="A279" s="74" t="s">
        <v>529</v>
      </c>
      <c r="B279" s="35">
        <f t="shared" si="24"/>
        <v>11.205</v>
      </c>
      <c r="C279" s="39"/>
      <c r="D279" s="65">
        <v>11.205</v>
      </c>
      <c r="E279" s="39"/>
      <c r="F279" s="39"/>
      <c r="G279" s="39"/>
      <c r="H279" s="39"/>
      <c r="I279" s="39"/>
      <c r="J279" s="39"/>
      <c r="K279" s="39"/>
      <c r="L279" s="39"/>
      <c r="M279" s="39"/>
      <c r="N279" s="39"/>
      <c r="O279" s="39"/>
      <c r="P279" s="39"/>
      <c r="Q279" s="39"/>
      <c r="R279" s="39"/>
      <c r="S279" s="39"/>
      <c r="T279" s="39"/>
      <c r="U279" s="39"/>
      <c r="V279" s="35">
        <f t="shared" si="25"/>
        <v>11.205</v>
      </c>
      <c r="W279" s="39"/>
      <c r="X279" s="65">
        <v>11.205</v>
      </c>
      <c r="Y279" s="52"/>
      <c r="Z279" s="52"/>
      <c r="AA279" s="52"/>
      <c r="AB279" s="52"/>
      <c r="AC279" s="5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1:57" s="7" customFormat="1" ht="18" customHeight="1">
      <c r="A280" s="74" t="s">
        <v>517</v>
      </c>
      <c r="B280" s="35">
        <f t="shared" si="24"/>
        <v>6.800000000000001</v>
      </c>
      <c r="C280" s="39"/>
      <c r="D280" s="65">
        <v>6.800000000000001</v>
      </c>
      <c r="E280" s="39"/>
      <c r="F280" s="39"/>
      <c r="G280" s="39"/>
      <c r="H280" s="39"/>
      <c r="I280" s="39"/>
      <c r="J280" s="39"/>
      <c r="K280" s="39"/>
      <c r="L280" s="39"/>
      <c r="M280" s="39"/>
      <c r="N280" s="39"/>
      <c r="O280" s="39"/>
      <c r="P280" s="39"/>
      <c r="Q280" s="39"/>
      <c r="R280" s="39"/>
      <c r="S280" s="39"/>
      <c r="T280" s="39"/>
      <c r="U280" s="39"/>
      <c r="V280" s="35">
        <f t="shared" si="25"/>
        <v>6.800000000000001</v>
      </c>
      <c r="W280" s="39"/>
      <c r="X280" s="65">
        <v>6.800000000000001</v>
      </c>
      <c r="Y280" s="52"/>
      <c r="Z280" s="52"/>
      <c r="AA280" s="52"/>
      <c r="AB280" s="52"/>
      <c r="AC280" s="5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1:57" s="7" customFormat="1" ht="18" customHeight="1">
      <c r="A281" s="74" t="s">
        <v>518</v>
      </c>
      <c r="B281" s="35">
        <f t="shared" si="24"/>
        <v>31.380000000000003</v>
      </c>
      <c r="C281" s="39"/>
      <c r="D281" s="65">
        <v>31.380000000000003</v>
      </c>
      <c r="E281" s="39"/>
      <c r="F281" s="39"/>
      <c r="G281" s="39"/>
      <c r="H281" s="39"/>
      <c r="I281" s="39"/>
      <c r="J281" s="39"/>
      <c r="K281" s="39"/>
      <c r="L281" s="39"/>
      <c r="M281" s="39"/>
      <c r="N281" s="39"/>
      <c r="O281" s="39"/>
      <c r="P281" s="39"/>
      <c r="Q281" s="39"/>
      <c r="R281" s="39"/>
      <c r="S281" s="39"/>
      <c r="T281" s="39"/>
      <c r="U281" s="39"/>
      <c r="V281" s="35">
        <f t="shared" si="25"/>
        <v>31.380000000000003</v>
      </c>
      <c r="W281" s="39"/>
      <c r="X281" s="65">
        <v>31.380000000000003</v>
      </c>
      <c r="Y281" s="52"/>
      <c r="Z281" s="52"/>
      <c r="AA281" s="52"/>
      <c r="AB281" s="52"/>
      <c r="AC281" s="5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1:57" s="7" customFormat="1" ht="18" customHeight="1">
      <c r="A282" s="74" t="s">
        <v>519</v>
      </c>
      <c r="B282" s="35">
        <f t="shared" si="24"/>
        <v>4</v>
      </c>
      <c r="C282" s="39"/>
      <c r="D282" s="65">
        <v>4</v>
      </c>
      <c r="E282" s="39"/>
      <c r="F282" s="39"/>
      <c r="G282" s="39"/>
      <c r="H282" s="39"/>
      <c r="I282" s="39"/>
      <c r="J282" s="39"/>
      <c r="K282" s="39"/>
      <c r="L282" s="39"/>
      <c r="M282" s="39"/>
      <c r="N282" s="39"/>
      <c r="O282" s="39"/>
      <c r="P282" s="39"/>
      <c r="Q282" s="39"/>
      <c r="R282" s="39"/>
      <c r="S282" s="39"/>
      <c r="T282" s="39"/>
      <c r="U282" s="39"/>
      <c r="V282" s="35">
        <f t="shared" si="25"/>
        <v>4</v>
      </c>
      <c r="W282" s="39"/>
      <c r="X282" s="65">
        <v>4</v>
      </c>
      <c r="Y282" s="52"/>
      <c r="Z282" s="52"/>
      <c r="AA282" s="52"/>
      <c r="AB282" s="52"/>
      <c r="AC282" s="5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1:57" s="7" customFormat="1" ht="18" customHeight="1">
      <c r="A283" s="74" t="s">
        <v>520</v>
      </c>
      <c r="B283" s="35">
        <f t="shared" si="24"/>
        <v>46.86</v>
      </c>
      <c r="C283" s="39"/>
      <c r="D283" s="65">
        <v>46.86</v>
      </c>
      <c r="E283" s="39"/>
      <c r="F283" s="39"/>
      <c r="G283" s="39"/>
      <c r="H283" s="39"/>
      <c r="I283" s="39"/>
      <c r="J283" s="39"/>
      <c r="K283" s="39"/>
      <c r="L283" s="39"/>
      <c r="M283" s="39"/>
      <c r="N283" s="39"/>
      <c r="O283" s="39"/>
      <c r="P283" s="39"/>
      <c r="Q283" s="39"/>
      <c r="R283" s="39"/>
      <c r="S283" s="39"/>
      <c r="T283" s="39"/>
      <c r="U283" s="39"/>
      <c r="V283" s="35">
        <f t="shared" si="25"/>
        <v>46.86</v>
      </c>
      <c r="W283" s="39"/>
      <c r="X283" s="65">
        <v>46.86</v>
      </c>
      <c r="Y283" s="52"/>
      <c r="Z283" s="52"/>
      <c r="AA283" s="52"/>
      <c r="AB283" s="52"/>
      <c r="AC283" s="5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1:57" s="7" customFormat="1" ht="18" customHeight="1">
      <c r="A284" s="74" t="s">
        <v>576</v>
      </c>
      <c r="B284" s="35">
        <f t="shared" si="24"/>
        <v>2.73</v>
      </c>
      <c r="C284" s="39"/>
      <c r="D284" s="65">
        <v>2.73</v>
      </c>
      <c r="E284" s="39"/>
      <c r="F284" s="39"/>
      <c r="G284" s="39"/>
      <c r="H284" s="39"/>
      <c r="I284" s="39"/>
      <c r="J284" s="39"/>
      <c r="K284" s="39"/>
      <c r="L284" s="39"/>
      <c r="M284" s="39"/>
      <c r="N284" s="39"/>
      <c r="O284" s="39"/>
      <c r="P284" s="39"/>
      <c r="Q284" s="39"/>
      <c r="R284" s="39"/>
      <c r="S284" s="39"/>
      <c r="T284" s="39"/>
      <c r="U284" s="39"/>
      <c r="V284" s="35">
        <f t="shared" si="25"/>
        <v>2.73</v>
      </c>
      <c r="W284" s="39"/>
      <c r="X284" s="65">
        <v>2.73</v>
      </c>
      <c r="Y284" s="52"/>
      <c r="Z284" s="52"/>
      <c r="AA284" s="52"/>
      <c r="AB284" s="52"/>
      <c r="AC284" s="5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1:57" s="7" customFormat="1" ht="18" customHeight="1">
      <c r="A285" s="74" t="s">
        <v>577</v>
      </c>
      <c r="B285" s="35">
        <f t="shared" si="24"/>
        <v>3.6</v>
      </c>
      <c r="C285" s="39"/>
      <c r="D285" s="65">
        <v>3.6</v>
      </c>
      <c r="E285" s="39"/>
      <c r="F285" s="39"/>
      <c r="G285" s="39"/>
      <c r="H285" s="39"/>
      <c r="I285" s="39"/>
      <c r="J285" s="39"/>
      <c r="K285" s="39"/>
      <c r="L285" s="39"/>
      <c r="M285" s="39"/>
      <c r="N285" s="39"/>
      <c r="O285" s="39"/>
      <c r="P285" s="39"/>
      <c r="Q285" s="39"/>
      <c r="R285" s="39"/>
      <c r="S285" s="39"/>
      <c r="T285" s="39"/>
      <c r="U285" s="39"/>
      <c r="V285" s="35">
        <f t="shared" si="25"/>
        <v>3.6</v>
      </c>
      <c r="W285" s="39"/>
      <c r="X285" s="65">
        <v>3.6</v>
      </c>
      <c r="Y285" s="52"/>
      <c r="Z285" s="52"/>
      <c r="AA285" s="52"/>
      <c r="AB285" s="52"/>
      <c r="AC285" s="5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1:57" s="7" customFormat="1" ht="18" customHeight="1">
      <c r="A286" s="74" t="s">
        <v>578</v>
      </c>
      <c r="B286" s="35">
        <f t="shared" si="24"/>
        <v>16.83</v>
      </c>
      <c r="C286" s="39"/>
      <c r="D286" s="65">
        <v>16.83</v>
      </c>
      <c r="E286" s="39"/>
      <c r="F286" s="39"/>
      <c r="G286" s="39"/>
      <c r="H286" s="39"/>
      <c r="I286" s="39"/>
      <c r="J286" s="39"/>
      <c r="K286" s="39"/>
      <c r="L286" s="39"/>
      <c r="M286" s="39"/>
      <c r="N286" s="39"/>
      <c r="O286" s="39"/>
      <c r="P286" s="39"/>
      <c r="Q286" s="39"/>
      <c r="R286" s="39"/>
      <c r="S286" s="39"/>
      <c r="T286" s="39"/>
      <c r="U286" s="39"/>
      <c r="V286" s="35">
        <f t="shared" si="25"/>
        <v>16.83</v>
      </c>
      <c r="W286" s="39"/>
      <c r="X286" s="65">
        <v>16.83</v>
      </c>
      <c r="Y286" s="52"/>
      <c r="Z286" s="52"/>
      <c r="AA286" s="52"/>
      <c r="AB286" s="52"/>
      <c r="AC286" s="5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1:57" s="7" customFormat="1" ht="18" customHeight="1">
      <c r="A287" s="74" t="s">
        <v>525</v>
      </c>
      <c r="B287" s="35">
        <f t="shared" si="24"/>
        <v>8.23</v>
      </c>
      <c r="C287" s="39"/>
      <c r="D287" s="65">
        <v>8.23</v>
      </c>
      <c r="E287" s="39"/>
      <c r="F287" s="39"/>
      <c r="G287" s="39"/>
      <c r="H287" s="39"/>
      <c r="I287" s="39"/>
      <c r="J287" s="39"/>
      <c r="K287" s="39"/>
      <c r="L287" s="39"/>
      <c r="M287" s="39"/>
      <c r="N287" s="39"/>
      <c r="O287" s="39"/>
      <c r="P287" s="39"/>
      <c r="Q287" s="39"/>
      <c r="R287" s="39"/>
      <c r="S287" s="39"/>
      <c r="T287" s="39"/>
      <c r="U287" s="39"/>
      <c r="V287" s="35">
        <f t="shared" si="25"/>
        <v>8.23</v>
      </c>
      <c r="W287" s="39"/>
      <c r="X287" s="65">
        <v>8.23</v>
      </c>
      <c r="Y287" s="52"/>
      <c r="Z287" s="52"/>
      <c r="AA287" s="52"/>
      <c r="AB287" s="52"/>
      <c r="AC287" s="5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1:57" s="7" customFormat="1" ht="18" customHeight="1">
      <c r="A288" s="74" t="s">
        <v>526</v>
      </c>
      <c r="B288" s="35">
        <f t="shared" si="24"/>
        <v>15.51</v>
      </c>
      <c r="C288" s="39"/>
      <c r="D288" s="65">
        <v>15.51</v>
      </c>
      <c r="E288" s="39"/>
      <c r="F288" s="39"/>
      <c r="G288" s="39"/>
      <c r="H288" s="39"/>
      <c r="I288" s="39"/>
      <c r="J288" s="39"/>
      <c r="K288" s="39"/>
      <c r="L288" s="39"/>
      <c r="M288" s="39"/>
      <c r="N288" s="39"/>
      <c r="O288" s="39"/>
      <c r="P288" s="39"/>
      <c r="Q288" s="39"/>
      <c r="R288" s="39"/>
      <c r="S288" s="39"/>
      <c r="T288" s="39"/>
      <c r="U288" s="39"/>
      <c r="V288" s="35">
        <f t="shared" si="25"/>
        <v>15.51</v>
      </c>
      <c r="W288" s="39"/>
      <c r="X288" s="65">
        <v>15.51</v>
      </c>
      <c r="Y288" s="52"/>
      <c r="Z288" s="52"/>
      <c r="AA288" s="52"/>
      <c r="AB288" s="52"/>
      <c r="AC288" s="5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1:57" s="7" customFormat="1" ht="18" customHeight="1">
      <c r="A289" s="74" t="s">
        <v>579</v>
      </c>
      <c r="B289" s="35">
        <f t="shared" si="24"/>
        <v>16.384999999999998</v>
      </c>
      <c r="C289" s="39"/>
      <c r="D289" s="65">
        <v>16.384999999999998</v>
      </c>
      <c r="E289" s="39"/>
      <c r="F289" s="39"/>
      <c r="G289" s="39"/>
      <c r="H289" s="39"/>
      <c r="I289" s="39"/>
      <c r="J289" s="39"/>
      <c r="K289" s="39"/>
      <c r="L289" s="39"/>
      <c r="M289" s="39"/>
      <c r="N289" s="39"/>
      <c r="O289" s="39"/>
      <c r="P289" s="39"/>
      <c r="Q289" s="39"/>
      <c r="R289" s="39"/>
      <c r="S289" s="39"/>
      <c r="T289" s="39"/>
      <c r="U289" s="39"/>
      <c r="V289" s="35">
        <f t="shared" si="25"/>
        <v>16.384999999999998</v>
      </c>
      <c r="W289" s="39"/>
      <c r="X289" s="65">
        <v>16.384999999999998</v>
      </c>
      <c r="Y289" s="52"/>
      <c r="Z289" s="52"/>
      <c r="AA289" s="52"/>
      <c r="AB289" s="52"/>
      <c r="AC289" s="5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1:57" s="7" customFormat="1" ht="18" customHeight="1">
      <c r="A290" s="74" t="s">
        <v>527</v>
      </c>
      <c r="B290" s="35">
        <f t="shared" si="24"/>
        <v>19.085</v>
      </c>
      <c r="C290" s="39"/>
      <c r="D290" s="65">
        <v>19.085</v>
      </c>
      <c r="E290" s="39"/>
      <c r="F290" s="39"/>
      <c r="G290" s="39"/>
      <c r="H290" s="39"/>
      <c r="I290" s="39"/>
      <c r="J290" s="39"/>
      <c r="K290" s="39"/>
      <c r="L290" s="39"/>
      <c r="M290" s="39"/>
      <c r="N290" s="39"/>
      <c r="O290" s="39"/>
      <c r="P290" s="39"/>
      <c r="Q290" s="39"/>
      <c r="R290" s="39"/>
      <c r="S290" s="39"/>
      <c r="T290" s="39"/>
      <c r="U290" s="39"/>
      <c r="V290" s="35">
        <f t="shared" si="25"/>
        <v>19.085</v>
      </c>
      <c r="W290" s="39"/>
      <c r="X290" s="65">
        <v>19.085</v>
      </c>
      <c r="Y290" s="52"/>
      <c r="Z290" s="52"/>
      <c r="AA290" s="52"/>
      <c r="AB290" s="52"/>
      <c r="AC290" s="5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1:57" s="7" customFormat="1" ht="18" customHeight="1">
      <c r="A291" s="74" t="s">
        <v>580</v>
      </c>
      <c r="B291" s="35">
        <f t="shared" si="24"/>
        <v>1.8</v>
      </c>
      <c r="C291" s="39"/>
      <c r="D291" s="65">
        <v>1.8</v>
      </c>
      <c r="E291" s="39"/>
      <c r="F291" s="39"/>
      <c r="G291" s="39"/>
      <c r="H291" s="39"/>
      <c r="I291" s="39"/>
      <c r="J291" s="39"/>
      <c r="K291" s="39"/>
      <c r="L291" s="39"/>
      <c r="M291" s="39"/>
      <c r="N291" s="39"/>
      <c r="O291" s="39"/>
      <c r="P291" s="39"/>
      <c r="Q291" s="39"/>
      <c r="R291" s="39"/>
      <c r="S291" s="39"/>
      <c r="T291" s="39"/>
      <c r="U291" s="39"/>
      <c r="V291" s="35">
        <f t="shared" si="25"/>
        <v>1.8</v>
      </c>
      <c r="W291" s="39"/>
      <c r="X291" s="65">
        <v>1.8</v>
      </c>
      <c r="Y291" s="52"/>
      <c r="Z291" s="52"/>
      <c r="AA291" s="52"/>
      <c r="AB291" s="52"/>
      <c r="AC291" s="5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1:57" s="7" customFormat="1" ht="18" customHeight="1">
      <c r="A292" s="74" t="s">
        <v>581</v>
      </c>
      <c r="B292" s="35">
        <f t="shared" si="24"/>
        <v>2.45</v>
      </c>
      <c r="C292" s="39"/>
      <c r="D292" s="65">
        <v>2.45</v>
      </c>
      <c r="E292" s="39"/>
      <c r="F292" s="39"/>
      <c r="G292" s="39"/>
      <c r="H292" s="39"/>
      <c r="I292" s="39"/>
      <c r="J292" s="39"/>
      <c r="K292" s="39"/>
      <c r="L292" s="39"/>
      <c r="M292" s="39"/>
      <c r="N292" s="39"/>
      <c r="O292" s="39"/>
      <c r="P292" s="39"/>
      <c r="Q292" s="39"/>
      <c r="R292" s="39"/>
      <c r="S292" s="39"/>
      <c r="T292" s="39"/>
      <c r="U292" s="39"/>
      <c r="V292" s="35">
        <f t="shared" si="25"/>
        <v>2.45</v>
      </c>
      <c r="W292" s="39"/>
      <c r="X292" s="65">
        <v>2.45</v>
      </c>
      <c r="Y292" s="52"/>
      <c r="Z292" s="52"/>
      <c r="AA292" s="52"/>
      <c r="AB292" s="52"/>
      <c r="AC292" s="5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1:57" s="7" customFormat="1" ht="18" customHeight="1">
      <c r="A293" s="74" t="s">
        <v>532</v>
      </c>
      <c r="B293" s="35">
        <f t="shared" si="24"/>
        <v>6.18</v>
      </c>
      <c r="C293" s="39"/>
      <c r="D293" s="65">
        <v>6.18</v>
      </c>
      <c r="E293" s="39"/>
      <c r="F293" s="39"/>
      <c r="G293" s="39"/>
      <c r="H293" s="39"/>
      <c r="I293" s="39"/>
      <c r="J293" s="39"/>
      <c r="K293" s="39"/>
      <c r="L293" s="39"/>
      <c r="M293" s="39"/>
      <c r="N293" s="39"/>
      <c r="O293" s="39"/>
      <c r="P293" s="39"/>
      <c r="Q293" s="39"/>
      <c r="R293" s="39"/>
      <c r="S293" s="39"/>
      <c r="T293" s="39"/>
      <c r="U293" s="39"/>
      <c r="V293" s="35">
        <f t="shared" si="25"/>
        <v>6.18</v>
      </c>
      <c r="W293" s="39"/>
      <c r="X293" s="65">
        <v>6.18</v>
      </c>
      <c r="Y293" s="52"/>
      <c r="Z293" s="52"/>
      <c r="AA293" s="52"/>
      <c r="AB293" s="52"/>
      <c r="AC293" s="5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1:57" s="7" customFormat="1" ht="18" customHeight="1">
      <c r="A294" s="74" t="s">
        <v>533</v>
      </c>
      <c r="B294" s="35">
        <f t="shared" si="24"/>
        <v>7.78</v>
      </c>
      <c r="C294" s="39"/>
      <c r="D294" s="65">
        <v>7.78</v>
      </c>
      <c r="E294" s="39"/>
      <c r="F294" s="39"/>
      <c r="G294" s="39"/>
      <c r="H294" s="39"/>
      <c r="I294" s="39"/>
      <c r="J294" s="39"/>
      <c r="K294" s="39"/>
      <c r="L294" s="39"/>
      <c r="M294" s="39"/>
      <c r="N294" s="39"/>
      <c r="O294" s="39"/>
      <c r="P294" s="39"/>
      <c r="Q294" s="39"/>
      <c r="R294" s="39"/>
      <c r="S294" s="39"/>
      <c r="T294" s="39"/>
      <c r="U294" s="39"/>
      <c r="V294" s="35">
        <f t="shared" si="25"/>
        <v>7.78</v>
      </c>
      <c r="W294" s="39"/>
      <c r="X294" s="65">
        <v>7.78</v>
      </c>
      <c r="Y294" s="52"/>
      <c r="Z294" s="52"/>
      <c r="AA294" s="52"/>
      <c r="AB294" s="52"/>
      <c r="AC294" s="5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s="7" customFormat="1" ht="18" customHeight="1">
      <c r="A295" s="74" t="s">
        <v>582</v>
      </c>
      <c r="B295" s="35">
        <f t="shared" si="24"/>
        <v>1.45</v>
      </c>
      <c r="C295" s="39"/>
      <c r="D295" s="65">
        <v>1.45</v>
      </c>
      <c r="E295" s="39"/>
      <c r="F295" s="39"/>
      <c r="G295" s="39"/>
      <c r="H295" s="39"/>
      <c r="I295" s="39"/>
      <c r="J295" s="39"/>
      <c r="K295" s="39"/>
      <c r="L295" s="39"/>
      <c r="M295" s="39"/>
      <c r="N295" s="39"/>
      <c r="O295" s="39"/>
      <c r="P295" s="39"/>
      <c r="Q295" s="39"/>
      <c r="R295" s="39"/>
      <c r="S295" s="39"/>
      <c r="T295" s="39"/>
      <c r="U295" s="39"/>
      <c r="V295" s="35">
        <f t="shared" si="25"/>
        <v>1.45</v>
      </c>
      <c r="W295" s="39"/>
      <c r="X295" s="65">
        <v>1.45</v>
      </c>
      <c r="Y295" s="52"/>
      <c r="Z295" s="52"/>
      <c r="AA295" s="52"/>
      <c r="AB295" s="52"/>
      <c r="AC295" s="5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s="7" customFormat="1" ht="18" customHeight="1">
      <c r="A296" s="74" t="s">
        <v>534</v>
      </c>
      <c r="B296" s="35">
        <f t="shared" si="24"/>
        <v>0.95</v>
      </c>
      <c r="C296" s="39"/>
      <c r="D296" s="65">
        <v>0.95</v>
      </c>
      <c r="E296" s="39"/>
      <c r="F296" s="39"/>
      <c r="G296" s="39"/>
      <c r="H296" s="39"/>
      <c r="I296" s="39"/>
      <c r="J296" s="39"/>
      <c r="K296" s="39"/>
      <c r="L296" s="39"/>
      <c r="M296" s="39"/>
      <c r="N296" s="39"/>
      <c r="O296" s="39"/>
      <c r="P296" s="39"/>
      <c r="Q296" s="39"/>
      <c r="R296" s="39"/>
      <c r="S296" s="39"/>
      <c r="T296" s="39"/>
      <c r="U296" s="39"/>
      <c r="V296" s="35">
        <f t="shared" si="25"/>
        <v>0.95</v>
      </c>
      <c r="W296" s="39"/>
      <c r="X296" s="65">
        <v>0.95</v>
      </c>
      <c r="Y296" s="52"/>
      <c r="Z296" s="52"/>
      <c r="AA296" s="52"/>
      <c r="AB296" s="52"/>
      <c r="AC296" s="5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s="7" customFormat="1" ht="18" customHeight="1">
      <c r="A297" s="74" t="s">
        <v>583</v>
      </c>
      <c r="B297" s="35">
        <f t="shared" si="24"/>
        <v>9.26</v>
      </c>
      <c r="C297" s="39"/>
      <c r="D297" s="65">
        <v>9.26</v>
      </c>
      <c r="E297" s="39"/>
      <c r="F297" s="39"/>
      <c r="G297" s="39"/>
      <c r="H297" s="39"/>
      <c r="I297" s="39"/>
      <c r="J297" s="39"/>
      <c r="K297" s="39"/>
      <c r="L297" s="39"/>
      <c r="M297" s="39"/>
      <c r="N297" s="39"/>
      <c r="O297" s="39"/>
      <c r="P297" s="39"/>
      <c r="Q297" s="39"/>
      <c r="R297" s="39"/>
      <c r="S297" s="39"/>
      <c r="T297" s="39"/>
      <c r="U297" s="39"/>
      <c r="V297" s="35">
        <f t="shared" si="25"/>
        <v>9.26</v>
      </c>
      <c r="W297" s="39"/>
      <c r="X297" s="65">
        <v>9.26</v>
      </c>
      <c r="Y297" s="52"/>
      <c r="Z297" s="52"/>
      <c r="AA297" s="52"/>
      <c r="AB297" s="52"/>
      <c r="AC297" s="5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1:57" s="7" customFormat="1" ht="18" customHeight="1">
      <c r="A298" s="74" t="s">
        <v>584</v>
      </c>
      <c r="B298" s="35">
        <f t="shared" si="24"/>
        <v>3.1</v>
      </c>
      <c r="C298" s="39"/>
      <c r="D298" s="65">
        <v>3.1</v>
      </c>
      <c r="E298" s="39"/>
      <c r="F298" s="39"/>
      <c r="G298" s="39"/>
      <c r="H298" s="39"/>
      <c r="I298" s="39"/>
      <c r="J298" s="39"/>
      <c r="K298" s="39"/>
      <c r="L298" s="39"/>
      <c r="M298" s="39"/>
      <c r="N298" s="39"/>
      <c r="O298" s="39"/>
      <c r="P298" s="39"/>
      <c r="Q298" s="39"/>
      <c r="R298" s="39"/>
      <c r="S298" s="39"/>
      <c r="T298" s="39"/>
      <c r="U298" s="39"/>
      <c r="V298" s="35">
        <f t="shared" si="25"/>
        <v>3.1</v>
      </c>
      <c r="W298" s="39"/>
      <c r="X298" s="65">
        <v>3.1</v>
      </c>
      <c r="Y298" s="52"/>
      <c r="Z298" s="52"/>
      <c r="AA298" s="52"/>
      <c r="AB298" s="52"/>
      <c r="AC298" s="5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1:57" s="13" customFormat="1" ht="24" customHeight="1">
      <c r="A299" s="63" t="s">
        <v>508</v>
      </c>
      <c r="B299" s="77">
        <f t="shared" si="24"/>
        <v>211.37685000000005</v>
      </c>
      <c r="C299" s="26"/>
      <c r="D299" s="72">
        <f>SUM(D300:D324)</f>
        <v>211.37685000000005</v>
      </c>
      <c r="E299" s="72"/>
      <c r="F299" s="72"/>
      <c r="G299" s="72"/>
      <c r="H299" s="72"/>
      <c r="I299" s="72"/>
      <c r="J299" s="72"/>
      <c r="K299" s="72"/>
      <c r="L299" s="72"/>
      <c r="M299" s="72"/>
      <c r="N299" s="72"/>
      <c r="O299" s="72"/>
      <c r="P299" s="72"/>
      <c r="Q299" s="72"/>
      <c r="R299" s="72"/>
      <c r="S299" s="72"/>
      <c r="T299" s="72"/>
      <c r="U299" s="72"/>
      <c r="V299" s="77">
        <f t="shared" si="25"/>
        <v>211.37685000000005</v>
      </c>
      <c r="W299" s="72"/>
      <c r="X299" s="72">
        <f>SUM(X300:X324)</f>
        <v>211.37685000000005</v>
      </c>
      <c r="Y299" s="72"/>
      <c r="Z299" s="72"/>
      <c r="AA299" s="72"/>
      <c r="AB299" s="72"/>
      <c r="AC299" s="72"/>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c r="BD299" s="84"/>
      <c r="BE299" s="84"/>
    </row>
    <row r="300" spans="1:57" s="7" customFormat="1" ht="18" customHeight="1">
      <c r="A300" s="74" t="s">
        <v>521</v>
      </c>
      <c r="B300" s="35">
        <f t="shared" si="24"/>
        <v>0.7078</v>
      </c>
      <c r="C300" s="52"/>
      <c r="D300" s="65">
        <v>0.7078</v>
      </c>
      <c r="E300" s="39"/>
      <c r="F300" s="39"/>
      <c r="G300" s="39"/>
      <c r="H300" s="39"/>
      <c r="I300" s="39"/>
      <c r="J300" s="39"/>
      <c r="K300" s="39"/>
      <c r="L300" s="39"/>
      <c r="M300" s="39"/>
      <c r="N300" s="39"/>
      <c r="O300" s="39"/>
      <c r="P300" s="39"/>
      <c r="Q300" s="39"/>
      <c r="R300" s="39"/>
      <c r="S300" s="39"/>
      <c r="T300" s="39"/>
      <c r="U300" s="39"/>
      <c r="V300" s="35">
        <f t="shared" si="25"/>
        <v>0.7078</v>
      </c>
      <c r="W300" s="39"/>
      <c r="X300" s="65">
        <v>0.7078</v>
      </c>
      <c r="Y300" s="52"/>
      <c r="Z300" s="52"/>
      <c r="AA300" s="52"/>
      <c r="AB300" s="52"/>
      <c r="AC300" s="5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1:57" s="7" customFormat="1" ht="18" customHeight="1">
      <c r="A301" s="74" t="s">
        <v>522</v>
      </c>
      <c r="B301" s="35">
        <f t="shared" si="24"/>
        <v>1.6712</v>
      </c>
      <c r="C301" s="52"/>
      <c r="D301" s="65">
        <v>1.6712</v>
      </c>
      <c r="E301" s="39"/>
      <c r="F301" s="39"/>
      <c r="G301" s="39"/>
      <c r="H301" s="39"/>
      <c r="I301" s="39"/>
      <c r="J301" s="39"/>
      <c r="K301" s="39"/>
      <c r="L301" s="39"/>
      <c r="M301" s="39"/>
      <c r="N301" s="39"/>
      <c r="O301" s="39"/>
      <c r="P301" s="39"/>
      <c r="Q301" s="39"/>
      <c r="R301" s="39"/>
      <c r="S301" s="39"/>
      <c r="T301" s="39"/>
      <c r="U301" s="39"/>
      <c r="V301" s="35">
        <f t="shared" si="25"/>
        <v>1.6712</v>
      </c>
      <c r="W301" s="39"/>
      <c r="X301" s="65">
        <v>1.6712</v>
      </c>
      <c r="Y301" s="52"/>
      <c r="Z301" s="52"/>
      <c r="AA301" s="52"/>
      <c r="AB301" s="52"/>
      <c r="AC301" s="5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1:57" s="7" customFormat="1" ht="18" customHeight="1">
      <c r="A302" s="74" t="s">
        <v>523</v>
      </c>
      <c r="B302" s="35">
        <f t="shared" si="24"/>
        <v>2.8824</v>
      </c>
      <c r="C302" s="52"/>
      <c r="D302" s="65">
        <v>2.8824</v>
      </c>
      <c r="E302" s="39"/>
      <c r="F302" s="39"/>
      <c r="G302" s="39"/>
      <c r="H302" s="39"/>
      <c r="I302" s="39"/>
      <c r="J302" s="39"/>
      <c r="K302" s="39"/>
      <c r="L302" s="39"/>
      <c r="M302" s="39"/>
      <c r="N302" s="39"/>
      <c r="O302" s="39"/>
      <c r="P302" s="39"/>
      <c r="Q302" s="39"/>
      <c r="R302" s="39"/>
      <c r="S302" s="39"/>
      <c r="T302" s="39"/>
      <c r="U302" s="39"/>
      <c r="V302" s="35">
        <f t="shared" si="25"/>
        <v>2.8824</v>
      </c>
      <c r="W302" s="39"/>
      <c r="X302" s="65">
        <v>2.8824</v>
      </c>
      <c r="Y302" s="52"/>
      <c r="Z302" s="52"/>
      <c r="AA302" s="52"/>
      <c r="AB302" s="52"/>
      <c r="AC302" s="5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1:57" s="7" customFormat="1" ht="18" customHeight="1">
      <c r="A303" s="74" t="s">
        <v>573</v>
      </c>
      <c r="B303" s="35">
        <f t="shared" si="24"/>
        <v>13.035</v>
      </c>
      <c r="C303" s="52"/>
      <c r="D303" s="65">
        <v>13.035</v>
      </c>
      <c r="E303" s="39"/>
      <c r="F303" s="39"/>
      <c r="G303" s="39"/>
      <c r="H303" s="39"/>
      <c r="I303" s="39"/>
      <c r="J303" s="39"/>
      <c r="K303" s="39"/>
      <c r="L303" s="39"/>
      <c r="M303" s="39"/>
      <c r="N303" s="39"/>
      <c r="O303" s="39"/>
      <c r="P303" s="39"/>
      <c r="Q303" s="39"/>
      <c r="R303" s="39"/>
      <c r="S303" s="39"/>
      <c r="T303" s="39"/>
      <c r="U303" s="39"/>
      <c r="V303" s="35">
        <f t="shared" si="25"/>
        <v>13.035</v>
      </c>
      <c r="W303" s="39"/>
      <c r="X303" s="65">
        <v>13.035</v>
      </c>
      <c r="Y303" s="52"/>
      <c r="Z303" s="52"/>
      <c r="AA303" s="52"/>
      <c r="AB303" s="52"/>
      <c r="AC303" s="5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1:57" s="7" customFormat="1" ht="18" customHeight="1">
      <c r="A304" s="74" t="s">
        <v>575</v>
      </c>
      <c r="B304" s="35">
        <f t="shared" si="24"/>
        <v>11.08924</v>
      </c>
      <c r="C304" s="52"/>
      <c r="D304" s="65">
        <v>11.08924</v>
      </c>
      <c r="E304" s="39"/>
      <c r="F304" s="39"/>
      <c r="G304" s="39"/>
      <c r="H304" s="39"/>
      <c r="I304" s="39"/>
      <c r="J304" s="39"/>
      <c r="K304" s="39"/>
      <c r="L304" s="39"/>
      <c r="M304" s="39"/>
      <c r="N304" s="39"/>
      <c r="O304" s="39"/>
      <c r="P304" s="39"/>
      <c r="Q304" s="39"/>
      <c r="R304" s="39"/>
      <c r="S304" s="39"/>
      <c r="T304" s="39"/>
      <c r="U304" s="39"/>
      <c r="V304" s="35">
        <f t="shared" si="25"/>
        <v>11.08924</v>
      </c>
      <c r="W304" s="39"/>
      <c r="X304" s="65">
        <v>11.08924</v>
      </c>
      <c r="Y304" s="52"/>
      <c r="Z304" s="52"/>
      <c r="AA304" s="52"/>
      <c r="AB304" s="52"/>
      <c r="AC304" s="5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1:57" s="7" customFormat="1" ht="18" customHeight="1">
      <c r="A305" s="74" t="s">
        <v>535</v>
      </c>
      <c r="B305" s="35">
        <f t="shared" si="24"/>
        <v>26.2694</v>
      </c>
      <c r="C305" s="52"/>
      <c r="D305" s="65">
        <v>26.2694</v>
      </c>
      <c r="E305" s="39"/>
      <c r="F305" s="39"/>
      <c r="G305" s="39"/>
      <c r="H305" s="39"/>
      <c r="I305" s="39"/>
      <c r="J305" s="39"/>
      <c r="K305" s="39"/>
      <c r="L305" s="39"/>
      <c r="M305" s="39"/>
      <c r="N305" s="39"/>
      <c r="O305" s="39"/>
      <c r="P305" s="39"/>
      <c r="Q305" s="39"/>
      <c r="R305" s="39"/>
      <c r="S305" s="39"/>
      <c r="T305" s="39"/>
      <c r="U305" s="39"/>
      <c r="V305" s="35">
        <f t="shared" si="25"/>
        <v>26.2694</v>
      </c>
      <c r="W305" s="39"/>
      <c r="X305" s="65">
        <v>26.2694</v>
      </c>
      <c r="Y305" s="52"/>
      <c r="Z305" s="52"/>
      <c r="AA305" s="52"/>
      <c r="AB305" s="52"/>
      <c r="AC305" s="5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1:57" s="7" customFormat="1" ht="18" customHeight="1">
      <c r="A306" s="74" t="s">
        <v>536</v>
      </c>
      <c r="B306" s="35">
        <f t="shared" si="24"/>
        <v>34.6334</v>
      </c>
      <c r="C306" s="52"/>
      <c r="D306" s="65">
        <v>34.6334</v>
      </c>
      <c r="E306" s="39"/>
      <c r="F306" s="39"/>
      <c r="G306" s="39"/>
      <c r="H306" s="39"/>
      <c r="I306" s="39"/>
      <c r="J306" s="39"/>
      <c r="K306" s="39"/>
      <c r="L306" s="39"/>
      <c r="M306" s="39"/>
      <c r="N306" s="39"/>
      <c r="O306" s="39"/>
      <c r="P306" s="39"/>
      <c r="Q306" s="39"/>
      <c r="R306" s="39"/>
      <c r="S306" s="39"/>
      <c r="T306" s="39"/>
      <c r="U306" s="39"/>
      <c r="V306" s="35">
        <f t="shared" si="25"/>
        <v>34.6334</v>
      </c>
      <c r="W306" s="39"/>
      <c r="X306" s="65">
        <v>34.6334</v>
      </c>
      <c r="Y306" s="52"/>
      <c r="Z306" s="52"/>
      <c r="AA306" s="52"/>
      <c r="AB306" s="52"/>
      <c r="AC306" s="5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1:57" s="7" customFormat="1" ht="18" customHeight="1">
      <c r="A307" s="74" t="s">
        <v>537</v>
      </c>
      <c r="B307" s="35">
        <f t="shared" si="24"/>
        <v>21.3073</v>
      </c>
      <c r="C307" s="52"/>
      <c r="D307" s="65">
        <v>21.3073</v>
      </c>
      <c r="E307" s="39"/>
      <c r="F307" s="39"/>
      <c r="G307" s="39"/>
      <c r="H307" s="39"/>
      <c r="I307" s="39"/>
      <c r="J307" s="39"/>
      <c r="K307" s="39"/>
      <c r="L307" s="39"/>
      <c r="M307" s="39"/>
      <c r="N307" s="39"/>
      <c r="O307" s="39"/>
      <c r="P307" s="39"/>
      <c r="Q307" s="39"/>
      <c r="R307" s="39"/>
      <c r="S307" s="39"/>
      <c r="T307" s="39"/>
      <c r="U307" s="39"/>
      <c r="V307" s="35">
        <f t="shared" si="25"/>
        <v>21.3073</v>
      </c>
      <c r="W307" s="39"/>
      <c r="X307" s="65">
        <v>21.3073</v>
      </c>
      <c r="Y307" s="52"/>
      <c r="Z307" s="52"/>
      <c r="AA307" s="52"/>
      <c r="AB307" s="52"/>
      <c r="AC307" s="5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1:57" s="7" customFormat="1" ht="18" customHeight="1">
      <c r="A308" s="74" t="s">
        <v>538</v>
      </c>
      <c r="B308" s="35">
        <f t="shared" si="24"/>
        <v>0.8329</v>
      </c>
      <c r="C308" s="52"/>
      <c r="D308" s="65">
        <v>0.8329</v>
      </c>
      <c r="E308" s="39"/>
      <c r="F308" s="39"/>
      <c r="G308" s="39"/>
      <c r="H308" s="39"/>
      <c r="I308" s="39"/>
      <c r="J308" s="39"/>
      <c r="K308" s="39"/>
      <c r="L308" s="39"/>
      <c r="M308" s="39"/>
      <c r="N308" s="39"/>
      <c r="O308" s="39"/>
      <c r="P308" s="39"/>
      <c r="Q308" s="39"/>
      <c r="R308" s="39"/>
      <c r="S308" s="39"/>
      <c r="T308" s="39"/>
      <c r="U308" s="39"/>
      <c r="V308" s="35">
        <f t="shared" si="25"/>
        <v>0.8329</v>
      </c>
      <c r="W308" s="39"/>
      <c r="X308" s="65">
        <v>0.8329</v>
      </c>
      <c r="Y308" s="52"/>
      <c r="Z308" s="52"/>
      <c r="AA308" s="52"/>
      <c r="AB308" s="52"/>
      <c r="AC308" s="5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1:57" s="7" customFormat="1" ht="18" customHeight="1">
      <c r="A309" s="74" t="s">
        <v>530</v>
      </c>
      <c r="B309" s="35">
        <f t="shared" si="24"/>
        <v>22.07676</v>
      </c>
      <c r="C309" s="52"/>
      <c r="D309" s="65">
        <v>22.07676</v>
      </c>
      <c r="E309" s="39"/>
      <c r="F309" s="39"/>
      <c r="G309" s="39"/>
      <c r="H309" s="39"/>
      <c r="I309" s="39"/>
      <c r="J309" s="39"/>
      <c r="K309" s="39"/>
      <c r="L309" s="39"/>
      <c r="M309" s="39"/>
      <c r="N309" s="39"/>
      <c r="O309" s="39"/>
      <c r="P309" s="39"/>
      <c r="Q309" s="39"/>
      <c r="R309" s="39"/>
      <c r="S309" s="39"/>
      <c r="T309" s="39"/>
      <c r="U309" s="39"/>
      <c r="V309" s="35">
        <f t="shared" si="25"/>
        <v>22.07676</v>
      </c>
      <c r="W309" s="39"/>
      <c r="X309" s="65">
        <v>22.07676</v>
      </c>
      <c r="Y309" s="52"/>
      <c r="Z309" s="52"/>
      <c r="AA309" s="52"/>
      <c r="AB309" s="52"/>
      <c r="AC309" s="5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1:57" s="7" customFormat="1" ht="18" customHeight="1">
      <c r="A310" s="74" t="s">
        <v>531</v>
      </c>
      <c r="B310" s="35">
        <f t="shared" si="24"/>
        <v>2.24864</v>
      </c>
      <c r="C310" s="52"/>
      <c r="D310" s="65">
        <v>2.24864</v>
      </c>
      <c r="E310" s="39"/>
      <c r="F310" s="39"/>
      <c r="G310" s="39"/>
      <c r="H310" s="39"/>
      <c r="I310" s="39"/>
      <c r="J310" s="39"/>
      <c r="K310" s="39"/>
      <c r="L310" s="39"/>
      <c r="M310" s="39"/>
      <c r="N310" s="39"/>
      <c r="O310" s="39"/>
      <c r="P310" s="39"/>
      <c r="Q310" s="39"/>
      <c r="R310" s="39"/>
      <c r="S310" s="39"/>
      <c r="T310" s="39"/>
      <c r="U310" s="39"/>
      <c r="V310" s="35">
        <f t="shared" si="25"/>
        <v>2.24864</v>
      </c>
      <c r="W310" s="39"/>
      <c r="X310" s="65">
        <v>2.24864</v>
      </c>
      <c r="Y310" s="52"/>
      <c r="Z310" s="52"/>
      <c r="AA310" s="52"/>
      <c r="AB310" s="52"/>
      <c r="AC310" s="5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7" s="7" customFormat="1" ht="18" customHeight="1">
      <c r="A311" s="74" t="s">
        <v>528</v>
      </c>
      <c r="B311" s="35">
        <f t="shared" si="24"/>
        <v>4.277340000000001</v>
      </c>
      <c r="C311" s="52"/>
      <c r="D311" s="65">
        <v>4.277340000000001</v>
      </c>
      <c r="E311" s="39"/>
      <c r="F311" s="39"/>
      <c r="G311" s="39"/>
      <c r="H311" s="39"/>
      <c r="I311" s="39"/>
      <c r="J311" s="39"/>
      <c r="K311" s="39"/>
      <c r="L311" s="39"/>
      <c r="M311" s="39"/>
      <c r="N311" s="39"/>
      <c r="O311" s="39"/>
      <c r="P311" s="39"/>
      <c r="Q311" s="39"/>
      <c r="R311" s="39"/>
      <c r="S311" s="39"/>
      <c r="T311" s="39"/>
      <c r="U311" s="39"/>
      <c r="V311" s="35">
        <f t="shared" si="25"/>
        <v>4.277340000000001</v>
      </c>
      <c r="W311" s="39"/>
      <c r="X311" s="65">
        <v>4.277340000000001</v>
      </c>
      <c r="Y311" s="52"/>
      <c r="Z311" s="52"/>
      <c r="AA311" s="52"/>
      <c r="AB311" s="52"/>
      <c r="AC311" s="5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7" s="7" customFormat="1" ht="18" customHeight="1">
      <c r="A312" s="74" t="s">
        <v>529</v>
      </c>
      <c r="B312" s="35">
        <f t="shared" si="24"/>
        <v>2.10943</v>
      </c>
      <c r="C312" s="52"/>
      <c r="D312" s="65">
        <v>2.10943</v>
      </c>
      <c r="E312" s="39"/>
      <c r="F312" s="39"/>
      <c r="G312" s="39"/>
      <c r="H312" s="39"/>
      <c r="I312" s="39"/>
      <c r="J312" s="39"/>
      <c r="K312" s="39"/>
      <c r="L312" s="39"/>
      <c r="M312" s="39"/>
      <c r="N312" s="39"/>
      <c r="O312" s="39"/>
      <c r="P312" s="39"/>
      <c r="Q312" s="39"/>
      <c r="R312" s="39"/>
      <c r="S312" s="39"/>
      <c r="T312" s="39"/>
      <c r="U312" s="39"/>
      <c r="V312" s="35">
        <f t="shared" si="25"/>
        <v>2.10943</v>
      </c>
      <c r="W312" s="39"/>
      <c r="X312" s="65">
        <v>2.10943</v>
      </c>
      <c r="Y312" s="52"/>
      <c r="Z312" s="52"/>
      <c r="AA312" s="52"/>
      <c r="AB312" s="52"/>
      <c r="AC312" s="5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7" s="7" customFormat="1" ht="18" customHeight="1">
      <c r="A313" s="74" t="s">
        <v>517</v>
      </c>
      <c r="B313" s="35">
        <f t="shared" si="24"/>
        <v>5.10291</v>
      </c>
      <c r="C313" s="52"/>
      <c r="D313" s="65">
        <v>5.10291</v>
      </c>
      <c r="E313" s="39"/>
      <c r="F313" s="39"/>
      <c r="G313" s="39"/>
      <c r="H313" s="39"/>
      <c r="I313" s="39"/>
      <c r="J313" s="39"/>
      <c r="K313" s="39"/>
      <c r="L313" s="39"/>
      <c r="M313" s="39"/>
      <c r="N313" s="39"/>
      <c r="O313" s="39"/>
      <c r="P313" s="39"/>
      <c r="Q313" s="39"/>
      <c r="R313" s="39"/>
      <c r="S313" s="39"/>
      <c r="T313" s="39"/>
      <c r="U313" s="39"/>
      <c r="V313" s="35">
        <f t="shared" si="25"/>
        <v>5.10291</v>
      </c>
      <c r="W313" s="39"/>
      <c r="X313" s="65">
        <v>5.10291</v>
      </c>
      <c r="Y313" s="52"/>
      <c r="Z313" s="52"/>
      <c r="AA313" s="52"/>
      <c r="AB313" s="52"/>
      <c r="AC313" s="5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4" spans="1:57" s="7" customFormat="1" ht="18" customHeight="1">
      <c r="A314" s="74" t="s">
        <v>518</v>
      </c>
      <c r="B314" s="35">
        <f t="shared" si="24"/>
        <v>4.716019999999999</v>
      </c>
      <c r="C314" s="52"/>
      <c r="D314" s="65">
        <v>4.716019999999999</v>
      </c>
      <c r="E314" s="39"/>
      <c r="F314" s="39"/>
      <c r="G314" s="39"/>
      <c r="H314" s="39"/>
      <c r="I314" s="39"/>
      <c r="J314" s="39"/>
      <c r="K314" s="39"/>
      <c r="L314" s="39"/>
      <c r="M314" s="39"/>
      <c r="N314" s="39"/>
      <c r="O314" s="39"/>
      <c r="P314" s="39"/>
      <c r="Q314" s="39"/>
      <c r="R314" s="39"/>
      <c r="S314" s="39"/>
      <c r="T314" s="39"/>
      <c r="U314" s="39"/>
      <c r="V314" s="35">
        <f t="shared" si="25"/>
        <v>4.716019999999999</v>
      </c>
      <c r="W314" s="39"/>
      <c r="X314" s="65">
        <v>4.716019999999999</v>
      </c>
      <c r="Y314" s="52"/>
      <c r="Z314" s="52"/>
      <c r="AA314" s="52"/>
      <c r="AB314" s="52"/>
      <c r="AC314" s="5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row>
    <row r="315" spans="1:57" s="7" customFormat="1" ht="18" customHeight="1">
      <c r="A315" s="74" t="s">
        <v>519</v>
      </c>
      <c r="B315" s="35">
        <f t="shared" si="24"/>
        <v>14.14285</v>
      </c>
      <c r="C315" s="52"/>
      <c r="D315" s="65">
        <v>14.14285</v>
      </c>
      <c r="E315" s="39"/>
      <c r="F315" s="39"/>
      <c r="G315" s="39"/>
      <c r="H315" s="39"/>
      <c r="I315" s="39"/>
      <c r="J315" s="39"/>
      <c r="K315" s="39"/>
      <c r="L315" s="39"/>
      <c r="M315" s="39"/>
      <c r="N315" s="39"/>
      <c r="O315" s="39"/>
      <c r="P315" s="39"/>
      <c r="Q315" s="39"/>
      <c r="R315" s="39"/>
      <c r="S315" s="39"/>
      <c r="T315" s="39"/>
      <c r="U315" s="39"/>
      <c r="V315" s="35">
        <f t="shared" si="25"/>
        <v>14.14285</v>
      </c>
      <c r="W315" s="39"/>
      <c r="X315" s="65">
        <v>14.14285</v>
      </c>
      <c r="Y315" s="52"/>
      <c r="Z315" s="52"/>
      <c r="AA315" s="52"/>
      <c r="AB315" s="52"/>
      <c r="AC315" s="5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row>
    <row r="316" spans="1:57" s="7" customFormat="1" ht="18" customHeight="1">
      <c r="A316" s="74" t="s">
        <v>520</v>
      </c>
      <c r="B316" s="35">
        <f t="shared" si="24"/>
        <v>3.5514</v>
      </c>
      <c r="C316" s="52"/>
      <c r="D316" s="65">
        <v>3.5514</v>
      </c>
      <c r="E316" s="39"/>
      <c r="F316" s="39"/>
      <c r="G316" s="39"/>
      <c r="H316" s="39"/>
      <c r="I316" s="39"/>
      <c r="J316" s="39"/>
      <c r="K316" s="39"/>
      <c r="L316" s="39"/>
      <c r="M316" s="39"/>
      <c r="N316" s="39"/>
      <c r="O316" s="39"/>
      <c r="P316" s="39"/>
      <c r="Q316" s="39"/>
      <c r="R316" s="39"/>
      <c r="S316" s="39"/>
      <c r="T316" s="39"/>
      <c r="U316" s="39"/>
      <c r="V316" s="35">
        <f t="shared" si="25"/>
        <v>3.5514</v>
      </c>
      <c r="W316" s="39"/>
      <c r="X316" s="65">
        <v>3.5514</v>
      </c>
      <c r="Y316" s="52"/>
      <c r="Z316" s="52"/>
      <c r="AA316" s="52"/>
      <c r="AB316" s="52"/>
      <c r="AC316" s="5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row>
    <row r="317" spans="1:57" s="7" customFormat="1" ht="18" customHeight="1">
      <c r="A317" s="74" t="s">
        <v>576</v>
      </c>
      <c r="B317" s="35">
        <f t="shared" si="24"/>
        <v>11.5268</v>
      </c>
      <c r="C317" s="52"/>
      <c r="D317" s="65">
        <v>11.5268</v>
      </c>
      <c r="E317" s="39"/>
      <c r="F317" s="39"/>
      <c r="G317" s="39"/>
      <c r="H317" s="39"/>
      <c r="I317" s="39"/>
      <c r="J317" s="39"/>
      <c r="K317" s="39"/>
      <c r="L317" s="39"/>
      <c r="M317" s="39"/>
      <c r="N317" s="39"/>
      <c r="O317" s="39"/>
      <c r="P317" s="39"/>
      <c r="Q317" s="39"/>
      <c r="R317" s="39"/>
      <c r="S317" s="39"/>
      <c r="T317" s="39"/>
      <c r="U317" s="39"/>
      <c r="V317" s="35">
        <f t="shared" si="25"/>
        <v>11.5268</v>
      </c>
      <c r="W317" s="39"/>
      <c r="X317" s="65">
        <v>11.5268</v>
      </c>
      <c r="Y317" s="52"/>
      <c r="Z317" s="52"/>
      <c r="AA317" s="52"/>
      <c r="AB317" s="52"/>
      <c r="AC317" s="5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row>
    <row r="318" spans="1:57" s="7" customFormat="1" ht="18" customHeight="1">
      <c r="A318" s="74" t="s">
        <v>525</v>
      </c>
      <c r="B318" s="35">
        <f t="shared" si="24"/>
        <v>0.9038</v>
      </c>
      <c r="C318" s="52"/>
      <c r="D318" s="65">
        <v>0.9038</v>
      </c>
      <c r="E318" s="39"/>
      <c r="F318" s="39"/>
      <c r="G318" s="39"/>
      <c r="H318" s="39"/>
      <c r="I318" s="39"/>
      <c r="J318" s="39"/>
      <c r="K318" s="39"/>
      <c r="L318" s="39"/>
      <c r="M318" s="39"/>
      <c r="N318" s="39"/>
      <c r="O318" s="39"/>
      <c r="P318" s="39"/>
      <c r="Q318" s="39"/>
      <c r="R318" s="39"/>
      <c r="S318" s="39"/>
      <c r="T318" s="39"/>
      <c r="U318" s="39"/>
      <c r="V318" s="35">
        <f t="shared" si="25"/>
        <v>0.9038</v>
      </c>
      <c r="W318" s="39"/>
      <c r="X318" s="65">
        <v>0.9038</v>
      </c>
      <c r="Y318" s="52"/>
      <c r="Z318" s="52"/>
      <c r="AA318" s="52"/>
      <c r="AB318" s="52"/>
      <c r="AC318" s="5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row>
    <row r="319" spans="1:57" s="7" customFormat="1" ht="18" customHeight="1">
      <c r="A319" s="74" t="s">
        <v>526</v>
      </c>
      <c r="B319" s="35">
        <f t="shared" si="24"/>
        <v>0.9576</v>
      </c>
      <c r="C319" s="52"/>
      <c r="D319" s="65">
        <v>0.9576</v>
      </c>
      <c r="E319" s="39"/>
      <c r="F319" s="39"/>
      <c r="G319" s="39"/>
      <c r="H319" s="39"/>
      <c r="I319" s="39"/>
      <c r="J319" s="39"/>
      <c r="K319" s="39"/>
      <c r="L319" s="39"/>
      <c r="M319" s="39"/>
      <c r="N319" s="39"/>
      <c r="O319" s="39"/>
      <c r="P319" s="39"/>
      <c r="Q319" s="39"/>
      <c r="R319" s="39"/>
      <c r="S319" s="39"/>
      <c r="T319" s="39"/>
      <c r="U319" s="39"/>
      <c r="V319" s="35">
        <f t="shared" si="25"/>
        <v>0.9576</v>
      </c>
      <c r="W319" s="39"/>
      <c r="X319" s="65">
        <v>0.9576</v>
      </c>
      <c r="Y319" s="52"/>
      <c r="Z319" s="52"/>
      <c r="AA319" s="52"/>
      <c r="AB319" s="52"/>
      <c r="AC319" s="5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row>
    <row r="320" spans="1:57" s="7" customFormat="1" ht="18" customHeight="1">
      <c r="A320" s="74" t="s">
        <v>527</v>
      </c>
      <c r="B320" s="35">
        <f t="shared" si="24"/>
        <v>8.9557</v>
      </c>
      <c r="C320" s="52"/>
      <c r="D320" s="65">
        <v>8.9557</v>
      </c>
      <c r="E320" s="39"/>
      <c r="F320" s="39"/>
      <c r="G320" s="39"/>
      <c r="H320" s="39"/>
      <c r="I320" s="39"/>
      <c r="J320" s="39"/>
      <c r="K320" s="39"/>
      <c r="L320" s="39"/>
      <c r="M320" s="39"/>
      <c r="N320" s="39"/>
      <c r="O320" s="39"/>
      <c r="P320" s="39"/>
      <c r="Q320" s="39"/>
      <c r="R320" s="39"/>
      <c r="S320" s="39"/>
      <c r="T320" s="39"/>
      <c r="U320" s="39"/>
      <c r="V320" s="35">
        <f t="shared" si="25"/>
        <v>8.9557</v>
      </c>
      <c r="W320" s="39"/>
      <c r="X320" s="65">
        <v>8.9557</v>
      </c>
      <c r="Y320" s="52"/>
      <c r="Z320" s="52"/>
      <c r="AA320" s="52"/>
      <c r="AB320" s="52"/>
      <c r="AC320" s="5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row>
    <row r="321" spans="1:57" s="7" customFormat="1" ht="18" customHeight="1">
      <c r="A321" s="74" t="s">
        <v>532</v>
      </c>
      <c r="B321" s="35">
        <f t="shared" si="24"/>
        <v>3.263</v>
      </c>
      <c r="C321" s="52"/>
      <c r="D321" s="65">
        <v>3.263</v>
      </c>
      <c r="E321" s="39"/>
      <c r="F321" s="39"/>
      <c r="G321" s="39"/>
      <c r="H321" s="39"/>
      <c r="I321" s="39"/>
      <c r="J321" s="39"/>
      <c r="K321" s="39"/>
      <c r="L321" s="39"/>
      <c r="M321" s="39"/>
      <c r="N321" s="39"/>
      <c r="O321" s="39"/>
      <c r="P321" s="39"/>
      <c r="Q321" s="39"/>
      <c r="R321" s="39"/>
      <c r="S321" s="39"/>
      <c r="T321" s="39"/>
      <c r="U321" s="39"/>
      <c r="V321" s="35">
        <f t="shared" si="25"/>
        <v>3.263</v>
      </c>
      <c r="W321" s="39"/>
      <c r="X321" s="65">
        <v>3.263</v>
      </c>
      <c r="Y321" s="52"/>
      <c r="Z321" s="52"/>
      <c r="AA321" s="52"/>
      <c r="AB321" s="52"/>
      <c r="AC321" s="5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row>
    <row r="322" spans="1:57" s="7" customFormat="1" ht="18" customHeight="1">
      <c r="A322" s="74" t="s">
        <v>533</v>
      </c>
      <c r="B322" s="35">
        <f t="shared" si="24"/>
        <v>6.5809</v>
      </c>
      <c r="C322" s="52"/>
      <c r="D322" s="65">
        <v>6.5809</v>
      </c>
      <c r="E322" s="39"/>
      <c r="F322" s="39"/>
      <c r="G322" s="39"/>
      <c r="H322" s="39"/>
      <c r="I322" s="39"/>
      <c r="J322" s="39"/>
      <c r="K322" s="39"/>
      <c r="L322" s="39"/>
      <c r="M322" s="39"/>
      <c r="N322" s="39"/>
      <c r="O322" s="39"/>
      <c r="P322" s="39"/>
      <c r="Q322" s="39"/>
      <c r="R322" s="39"/>
      <c r="S322" s="39"/>
      <c r="T322" s="39"/>
      <c r="U322" s="39"/>
      <c r="V322" s="35">
        <f t="shared" si="25"/>
        <v>6.5809</v>
      </c>
      <c r="W322" s="39"/>
      <c r="X322" s="65">
        <v>6.5809</v>
      </c>
      <c r="Y322" s="52"/>
      <c r="Z322" s="52"/>
      <c r="AA322" s="52"/>
      <c r="AB322" s="52"/>
      <c r="AC322" s="5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row>
    <row r="323" spans="1:57" s="7" customFormat="1" ht="18" customHeight="1">
      <c r="A323" s="74" t="s">
        <v>534</v>
      </c>
      <c r="B323" s="35">
        <f t="shared" si="24"/>
        <v>1.3911</v>
      </c>
      <c r="C323" s="52"/>
      <c r="D323" s="65">
        <v>1.3911</v>
      </c>
      <c r="E323" s="39"/>
      <c r="F323" s="39"/>
      <c r="G323" s="39"/>
      <c r="H323" s="39"/>
      <c r="I323" s="39"/>
      <c r="J323" s="39"/>
      <c r="K323" s="39"/>
      <c r="L323" s="39"/>
      <c r="M323" s="39"/>
      <c r="N323" s="39"/>
      <c r="O323" s="39"/>
      <c r="P323" s="39"/>
      <c r="Q323" s="39"/>
      <c r="R323" s="39"/>
      <c r="S323" s="39"/>
      <c r="T323" s="39"/>
      <c r="U323" s="39"/>
      <c r="V323" s="35">
        <f t="shared" si="25"/>
        <v>1.3911</v>
      </c>
      <c r="W323" s="39"/>
      <c r="X323" s="65">
        <v>1.3911</v>
      </c>
      <c r="Y323" s="52"/>
      <c r="Z323" s="52"/>
      <c r="AA323" s="52"/>
      <c r="AB323" s="52"/>
      <c r="AC323" s="5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row>
    <row r="324" spans="1:57" s="7" customFormat="1" ht="18" customHeight="1">
      <c r="A324" s="74" t="s">
        <v>578</v>
      </c>
      <c r="B324" s="35">
        <f t="shared" si="24"/>
        <v>7.143960000000001</v>
      </c>
      <c r="C324" s="52"/>
      <c r="D324" s="65">
        <v>7.143960000000001</v>
      </c>
      <c r="E324" s="39"/>
      <c r="F324" s="39"/>
      <c r="G324" s="39"/>
      <c r="H324" s="39"/>
      <c r="I324" s="39"/>
      <c r="J324" s="39"/>
      <c r="K324" s="39"/>
      <c r="L324" s="39"/>
      <c r="M324" s="39"/>
      <c r="N324" s="39"/>
      <c r="O324" s="39"/>
      <c r="P324" s="39"/>
      <c r="Q324" s="39"/>
      <c r="R324" s="39"/>
      <c r="S324" s="39"/>
      <c r="T324" s="39"/>
      <c r="U324" s="39"/>
      <c r="V324" s="35">
        <f t="shared" si="25"/>
        <v>7.143960000000001</v>
      </c>
      <c r="W324" s="39"/>
      <c r="X324" s="65">
        <v>7.143960000000001</v>
      </c>
      <c r="Y324" s="52"/>
      <c r="Z324" s="52"/>
      <c r="AA324" s="52"/>
      <c r="AB324" s="52"/>
      <c r="AC324" s="5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row>
    <row r="325" spans="1:57" s="7" customFormat="1" ht="18" customHeight="1">
      <c r="A325" s="82" t="s">
        <v>585</v>
      </c>
      <c r="B325" s="83">
        <f t="shared" si="24"/>
        <v>5668.745183999999</v>
      </c>
      <c r="C325" s="83"/>
      <c r="D325" s="83">
        <f aca="true" t="shared" si="26" ref="D325:J325">SUM(D326:D327,D328,D340:D344)</f>
        <v>4473.595184</v>
      </c>
      <c r="E325" s="83">
        <f t="shared" si="26"/>
        <v>1195.15</v>
      </c>
      <c r="F325" s="83">
        <f t="shared" si="26"/>
        <v>0</v>
      </c>
      <c r="G325" s="83">
        <f t="shared" si="26"/>
        <v>0</v>
      </c>
      <c r="H325" s="83">
        <f t="shared" si="26"/>
        <v>0</v>
      </c>
      <c r="I325" s="83">
        <f t="shared" si="26"/>
        <v>0</v>
      </c>
      <c r="J325" s="83">
        <f t="shared" si="26"/>
        <v>0</v>
      </c>
      <c r="K325" s="83">
        <f aca="true" t="shared" si="27" ref="K325:U325">SUM(K326,K328,K340,K341,K342,K343,K344)</f>
        <v>11</v>
      </c>
      <c r="L325" s="83">
        <f>SUM(M325:S325)</f>
        <v>4081.5535139999997</v>
      </c>
      <c r="M325" s="83">
        <f t="shared" si="27"/>
        <v>0</v>
      </c>
      <c r="N325" s="83">
        <f t="shared" si="27"/>
        <v>4081.5535139999997</v>
      </c>
      <c r="O325" s="83">
        <f t="shared" si="27"/>
        <v>0</v>
      </c>
      <c r="P325" s="83">
        <f t="shared" si="27"/>
        <v>0</v>
      </c>
      <c r="Q325" s="83">
        <f t="shared" si="27"/>
        <v>0</v>
      </c>
      <c r="R325" s="83">
        <f t="shared" si="27"/>
        <v>0</v>
      </c>
      <c r="S325" s="83">
        <f t="shared" si="27"/>
        <v>0</v>
      </c>
      <c r="T325" s="83">
        <f t="shared" si="27"/>
        <v>7783</v>
      </c>
      <c r="U325" s="83">
        <f t="shared" si="27"/>
        <v>29128</v>
      </c>
      <c r="V325" s="83">
        <f t="shared" si="25"/>
        <v>1587.1916700000002</v>
      </c>
      <c r="W325" s="83">
        <f aca="true" t="shared" si="28" ref="W325:AC325">SUM(W326,W328,W340,W341,W342,W343,W344)</f>
        <v>0</v>
      </c>
      <c r="X325" s="83">
        <f>SUM(X326:X327,X328,X340:X344)</f>
        <v>392.04167</v>
      </c>
      <c r="Y325" s="83">
        <f>SUM(Y326:Y327,Y328,Y340:Y344)</f>
        <v>1195.15</v>
      </c>
      <c r="Z325" s="83">
        <f t="shared" si="28"/>
        <v>0</v>
      </c>
      <c r="AA325" s="83">
        <f t="shared" si="28"/>
        <v>0</v>
      </c>
      <c r="AB325" s="83">
        <f t="shared" si="28"/>
        <v>0</v>
      </c>
      <c r="AC325" s="83">
        <f t="shared" si="28"/>
        <v>0</v>
      </c>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row>
    <row r="326" spans="1:29" s="14" customFormat="1" ht="24.75" customHeight="1">
      <c r="A326" s="85" t="s">
        <v>373</v>
      </c>
      <c r="B326" s="29">
        <f t="shared" si="24"/>
        <v>60</v>
      </c>
      <c r="C326" s="33"/>
      <c r="D326" s="34"/>
      <c r="E326" s="33">
        <v>60</v>
      </c>
      <c r="F326" s="22"/>
      <c r="G326" s="33"/>
      <c r="H326" s="38"/>
      <c r="I326" s="33"/>
      <c r="J326" s="33"/>
      <c r="K326" s="29"/>
      <c r="L326" s="29"/>
      <c r="M326" s="33"/>
      <c r="N326" s="22"/>
      <c r="O326" s="33"/>
      <c r="P326" s="38"/>
      <c r="Q326" s="33"/>
      <c r="R326" s="33"/>
      <c r="S326" s="33"/>
      <c r="T326" s="33">
        <v>200</v>
      </c>
      <c r="U326" s="33">
        <v>200</v>
      </c>
      <c r="V326" s="29">
        <v>60</v>
      </c>
      <c r="W326" s="90"/>
      <c r="X326" s="34"/>
      <c r="Y326" s="33">
        <v>60</v>
      </c>
      <c r="Z326" s="90"/>
      <c r="AA326" s="90"/>
      <c r="AB326" s="90"/>
      <c r="AC326" s="90"/>
    </row>
    <row r="327" spans="1:29" s="14" customFormat="1" ht="30" customHeight="1">
      <c r="A327" s="85" t="s">
        <v>375</v>
      </c>
      <c r="B327" s="29">
        <f t="shared" si="24"/>
        <v>7.7</v>
      </c>
      <c r="C327" s="33"/>
      <c r="D327" s="34">
        <v>7.7</v>
      </c>
      <c r="E327" s="33"/>
      <c r="F327" s="22"/>
      <c r="G327" s="33"/>
      <c r="H327" s="38"/>
      <c r="I327" s="33"/>
      <c r="J327" s="33"/>
      <c r="K327" s="29"/>
      <c r="L327" s="29"/>
      <c r="M327" s="33"/>
      <c r="N327" s="22"/>
      <c r="O327" s="33"/>
      <c r="P327" s="38"/>
      <c r="Q327" s="33"/>
      <c r="R327" s="33"/>
      <c r="S327" s="33"/>
      <c r="T327" s="33">
        <v>31</v>
      </c>
      <c r="U327" s="33">
        <v>31</v>
      </c>
      <c r="V327" s="29">
        <f aca="true" t="shared" si="29" ref="V327:V339">SUM(W327:AC327)</f>
        <v>7.7</v>
      </c>
      <c r="W327" s="90"/>
      <c r="X327" s="34">
        <v>7.7</v>
      </c>
      <c r="Y327" s="33"/>
      <c r="Z327" s="90"/>
      <c r="AA327" s="90"/>
      <c r="AB327" s="90"/>
      <c r="AC327" s="90"/>
    </row>
    <row r="328" spans="1:29" s="10" customFormat="1" ht="24.75" customHeight="1">
      <c r="A328" s="80" t="s">
        <v>586</v>
      </c>
      <c r="B328" s="25">
        <f t="shared" si="24"/>
        <v>1519.49167</v>
      </c>
      <c r="C328" s="25"/>
      <c r="D328" s="25">
        <f aca="true" t="shared" si="30" ref="D328:U328">SUM(D329:D339)</f>
        <v>384.34167</v>
      </c>
      <c r="E328" s="25">
        <f t="shared" si="30"/>
        <v>1135.15</v>
      </c>
      <c r="F328" s="25">
        <f t="shared" si="30"/>
        <v>0</v>
      </c>
      <c r="G328" s="25">
        <f t="shared" si="30"/>
        <v>0</v>
      </c>
      <c r="H328" s="25">
        <f t="shared" si="30"/>
        <v>0</v>
      </c>
      <c r="I328" s="25">
        <f t="shared" si="30"/>
        <v>0</v>
      </c>
      <c r="J328" s="25">
        <f t="shared" si="30"/>
        <v>0</v>
      </c>
      <c r="K328" s="25">
        <f t="shared" si="30"/>
        <v>0</v>
      </c>
      <c r="L328" s="25">
        <f t="shared" si="30"/>
        <v>0</v>
      </c>
      <c r="M328" s="25">
        <f t="shared" si="30"/>
        <v>0</v>
      </c>
      <c r="N328" s="25">
        <f t="shared" si="30"/>
        <v>0</v>
      </c>
      <c r="O328" s="25">
        <f t="shared" si="30"/>
        <v>0</v>
      </c>
      <c r="P328" s="25">
        <f t="shared" si="30"/>
        <v>0</v>
      </c>
      <c r="Q328" s="25">
        <f t="shared" si="30"/>
        <v>0</v>
      </c>
      <c r="R328" s="25">
        <f t="shared" si="30"/>
        <v>0</v>
      </c>
      <c r="S328" s="25">
        <f t="shared" si="30"/>
        <v>0</v>
      </c>
      <c r="T328" s="25">
        <f t="shared" si="30"/>
        <v>7583</v>
      </c>
      <c r="U328" s="25">
        <f t="shared" si="30"/>
        <v>28928</v>
      </c>
      <c r="V328" s="25">
        <f t="shared" si="29"/>
        <v>1519.49167</v>
      </c>
      <c r="W328" s="25">
        <f aca="true" t="shared" si="31" ref="W328:AC328">SUM(W329:W339)</f>
        <v>0</v>
      </c>
      <c r="X328" s="25">
        <f>SUM(X329:X334)</f>
        <v>384.34167</v>
      </c>
      <c r="Y328" s="25">
        <f t="shared" si="31"/>
        <v>1135.15</v>
      </c>
      <c r="Z328" s="25">
        <f t="shared" si="31"/>
        <v>0</v>
      </c>
      <c r="AA328" s="25">
        <f t="shared" si="31"/>
        <v>0</v>
      </c>
      <c r="AB328" s="25">
        <f t="shared" si="31"/>
        <v>0</v>
      </c>
      <c r="AC328" s="25">
        <f t="shared" si="31"/>
        <v>0</v>
      </c>
    </row>
    <row r="329" spans="1:29" s="14" customFormat="1" ht="19.5" customHeight="1">
      <c r="A329" s="85" t="s">
        <v>335</v>
      </c>
      <c r="B329" s="33">
        <f t="shared" si="24"/>
        <v>200.496</v>
      </c>
      <c r="C329" s="33"/>
      <c r="D329" s="33">
        <v>200.496</v>
      </c>
      <c r="E329" s="33"/>
      <c r="F329" s="33"/>
      <c r="G329" s="33"/>
      <c r="H329" s="38"/>
      <c r="I329" s="33"/>
      <c r="J329" s="33"/>
      <c r="K329" s="29"/>
      <c r="L329" s="33"/>
      <c r="M329" s="33"/>
      <c r="N329" s="33"/>
      <c r="O329" s="33"/>
      <c r="P329" s="38"/>
      <c r="Q329" s="33"/>
      <c r="R329" s="33"/>
      <c r="S329" s="33"/>
      <c r="T329" s="33">
        <v>1020</v>
      </c>
      <c r="U329" s="33">
        <v>4283</v>
      </c>
      <c r="V329" s="33">
        <f t="shared" si="29"/>
        <v>200.496</v>
      </c>
      <c r="W329" s="90"/>
      <c r="X329" s="33">
        <v>200.496</v>
      </c>
      <c r="Y329" s="33"/>
      <c r="Z329" s="90"/>
      <c r="AA329" s="90"/>
      <c r="AB329" s="90"/>
      <c r="AC329" s="90"/>
    </row>
    <row r="330" spans="1:29" s="14" customFormat="1" ht="19.5" customHeight="1">
      <c r="A330" s="85" t="s">
        <v>337</v>
      </c>
      <c r="B330" s="33">
        <f aca="true" t="shared" si="32" ref="B330:B344">SUM(C330:J330)</f>
        <v>34.37930000000001</v>
      </c>
      <c r="C330" s="33"/>
      <c r="D330" s="33">
        <v>34.37930000000001</v>
      </c>
      <c r="E330" s="33"/>
      <c r="F330" s="33"/>
      <c r="G330" s="33"/>
      <c r="H330" s="38"/>
      <c r="I330" s="33"/>
      <c r="J330" s="33"/>
      <c r="K330" s="29"/>
      <c r="L330" s="33"/>
      <c r="M330" s="33"/>
      <c r="N330" s="33"/>
      <c r="O330" s="33"/>
      <c r="P330" s="38"/>
      <c r="Q330" s="33"/>
      <c r="R330" s="33"/>
      <c r="S330" s="33"/>
      <c r="T330" s="33">
        <v>184</v>
      </c>
      <c r="U330" s="33">
        <v>785</v>
      </c>
      <c r="V330" s="33">
        <f t="shared" si="29"/>
        <v>34.37930000000001</v>
      </c>
      <c r="W330" s="90"/>
      <c r="X330" s="33">
        <v>34.37930000000001</v>
      </c>
      <c r="Y330" s="33"/>
      <c r="Z330" s="90"/>
      <c r="AA330" s="90"/>
      <c r="AB330" s="90"/>
      <c r="AC330" s="90"/>
    </row>
    <row r="331" spans="1:29" s="14" customFormat="1" ht="19.5" customHeight="1">
      <c r="A331" s="85" t="s">
        <v>338</v>
      </c>
      <c r="B331" s="33">
        <f t="shared" si="32"/>
        <v>37.92400000000001</v>
      </c>
      <c r="C331" s="33"/>
      <c r="D331" s="33">
        <v>37.92400000000001</v>
      </c>
      <c r="E331" s="33"/>
      <c r="F331" s="33"/>
      <c r="G331" s="33"/>
      <c r="H331" s="35"/>
      <c r="I331" s="33"/>
      <c r="J331" s="33"/>
      <c r="K331" s="29"/>
      <c r="L331" s="33"/>
      <c r="M331" s="33"/>
      <c r="N331" s="33"/>
      <c r="O331" s="33"/>
      <c r="P331" s="35"/>
      <c r="Q331" s="33"/>
      <c r="R331" s="33"/>
      <c r="S331" s="33"/>
      <c r="T331" s="33">
        <v>202</v>
      </c>
      <c r="U331" s="33">
        <v>773</v>
      </c>
      <c r="V331" s="33">
        <f t="shared" si="29"/>
        <v>37.92400000000001</v>
      </c>
      <c r="W331" s="90"/>
      <c r="X331" s="33">
        <v>37.92400000000001</v>
      </c>
      <c r="Y331" s="33"/>
      <c r="Z331" s="90"/>
      <c r="AA331" s="90"/>
      <c r="AB331" s="90"/>
      <c r="AC331" s="90"/>
    </row>
    <row r="332" spans="1:29" s="14" customFormat="1" ht="19.5" customHeight="1">
      <c r="A332" s="85" t="s">
        <v>339</v>
      </c>
      <c r="B332" s="33">
        <f t="shared" si="32"/>
        <v>137.66585</v>
      </c>
      <c r="C332" s="33"/>
      <c r="D332" s="33">
        <v>111.54237</v>
      </c>
      <c r="E332" s="33">
        <v>26.12348</v>
      </c>
      <c r="F332" s="33"/>
      <c r="G332" s="33"/>
      <c r="H332" s="35"/>
      <c r="I332" s="33"/>
      <c r="J332" s="33"/>
      <c r="K332" s="29"/>
      <c r="L332" s="33"/>
      <c r="M332" s="33"/>
      <c r="N332" s="33"/>
      <c r="O332" s="33"/>
      <c r="P332" s="35"/>
      <c r="Q332" s="33"/>
      <c r="R332" s="33"/>
      <c r="S332" s="33"/>
      <c r="T332" s="33">
        <v>661</v>
      </c>
      <c r="U332" s="33">
        <v>2440</v>
      </c>
      <c r="V332" s="33">
        <f t="shared" si="29"/>
        <v>137.66585</v>
      </c>
      <c r="W332" s="90"/>
      <c r="X332" s="33">
        <v>111.54237</v>
      </c>
      <c r="Y332" s="33">
        <v>26.12348</v>
      </c>
      <c r="Z332" s="90"/>
      <c r="AA332" s="90"/>
      <c r="AB332" s="90"/>
      <c r="AC332" s="90"/>
    </row>
    <row r="333" spans="1:29" s="14" customFormat="1" ht="19.5" customHeight="1">
      <c r="A333" s="85" t="s">
        <v>340</v>
      </c>
      <c r="B333" s="33">
        <f t="shared" si="32"/>
        <v>20.1609</v>
      </c>
      <c r="C333" s="33"/>
      <c r="D333" s="33"/>
      <c r="E333" s="33">
        <v>20.1609</v>
      </c>
      <c r="F333" s="33"/>
      <c r="G333" s="33"/>
      <c r="H333" s="35"/>
      <c r="I333" s="33"/>
      <c r="J333" s="33"/>
      <c r="K333" s="29"/>
      <c r="L333" s="33"/>
      <c r="M333" s="33"/>
      <c r="N333" s="33"/>
      <c r="O333" s="33"/>
      <c r="P333" s="35"/>
      <c r="Q333" s="33"/>
      <c r="R333" s="33"/>
      <c r="S333" s="33"/>
      <c r="T333" s="33">
        <v>73</v>
      </c>
      <c r="U333" s="33">
        <v>246</v>
      </c>
      <c r="V333" s="33">
        <f t="shared" si="29"/>
        <v>20.1609</v>
      </c>
      <c r="W333" s="90"/>
      <c r="X333" s="33"/>
      <c r="Y333" s="33">
        <v>20.1609</v>
      </c>
      <c r="Z333" s="90"/>
      <c r="AA333" s="90"/>
      <c r="AB333" s="90"/>
      <c r="AC333" s="90"/>
    </row>
    <row r="334" spans="1:29" s="14" customFormat="1" ht="19.5" customHeight="1">
      <c r="A334" s="85" t="s">
        <v>341</v>
      </c>
      <c r="B334" s="33">
        <f t="shared" si="32"/>
        <v>85.46020000000001</v>
      </c>
      <c r="C334" s="33"/>
      <c r="D334" s="33"/>
      <c r="E334" s="33">
        <v>85.46020000000001</v>
      </c>
      <c r="F334" s="33"/>
      <c r="G334" s="33"/>
      <c r="H334" s="35"/>
      <c r="I334" s="33"/>
      <c r="J334" s="33"/>
      <c r="K334" s="29"/>
      <c r="L334" s="33"/>
      <c r="M334" s="33"/>
      <c r="N334" s="33"/>
      <c r="O334" s="33"/>
      <c r="P334" s="35"/>
      <c r="Q334" s="33"/>
      <c r="R334" s="33"/>
      <c r="S334" s="33"/>
      <c r="T334" s="33">
        <v>318</v>
      </c>
      <c r="U334" s="33">
        <v>1121</v>
      </c>
      <c r="V334" s="33">
        <f t="shared" si="29"/>
        <v>85.46020000000001</v>
      </c>
      <c r="W334" s="90"/>
      <c r="X334" s="33"/>
      <c r="Y334" s="33">
        <v>85.46020000000001</v>
      </c>
      <c r="Z334" s="90"/>
      <c r="AA334" s="90"/>
      <c r="AB334" s="90"/>
      <c r="AC334" s="90"/>
    </row>
    <row r="335" spans="1:29" s="14" customFormat="1" ht="19.5" customHeight="1">
      <c r="A335" s="85" t="s">
        <v>342</v>
      </c>
      <c r="B335" s="33">
        <f t="shared" si="32"/>
        <v>212.84387</v>
      </c>
      <c r="C335" s="33"/>
      <c r="D335" s="33"/>
      <c r="E335" s="33">
        <v>212.84387</v>
      </c>
      <c r="F335" s="33"/>
      <c r="G335" s="33"/>
      <c r="H335" s="35"/>
      <c r="I335" s="33"/>
      <c r="J335" s="33"/>
      <c r="K335" s="29"/>
      <c r="L335" s="33"/>
      <c r="M335" s="33"/>
      <c r="N335" s="33"/>
      <c r="O335" s="33"/>
      <c r="P335" s="35"/>
      <c r="Q335" s="33"/>
      <c r="R335" s="33"/>
      <c r="S335" s="33"/>
      <c r="T335" s="33">
        <v>1129</v>
      </c>
      <c r="U335" s="33">
        <v>4182</v>
      </c>
      <c r="V335" s="33">
        <f t="shared" si="29"/>
        <v>212.84387</v>
      </c>
      <c r="W335" s="90"/>
      <c r="X335" s="33"/>
      <c r="Y335" s="33">
        <v>212.84387</v>
      </c>
      <c r="Z335" s="90"/>
      <c r="AA335" s="90"/>
      <c r="AB335" s="90"/>
      <c r="AC335" s="90"/>
    </row>
    <row r="336" spans="1:29" s="14" customFormat="1" ht="19.5" customHeight="1">
      <c r="A336" s="85" t="s">
        <v>343</v>
      </c>
      <c r="B336" s="33">
        <f t="shared" si="32"/>
        <v>312.5346</v>
      </c>
      <c r="C336" s="33"/>
      <c r="D336" s="33"/>
      <c r="E336" s="33">
        <v>312.5346</v>
      </c>
      <c r="F336" s="33"/>
      <c r="G336" s="33"/>
      <c r="H336" s="35"/>
      <c r="I336" s="33"/>
      <c r="J336" s="33"/>
      <c r="K336" s="29"/>
      <c r="L336" s="33"/>
      <c r="M336" s="33"/>
      <c r="N336" s="33"/>
      <c r="O336" s="33"/>
      <c r="P336" s="35"/>
      <c r="Q336" s="33"/>
      <c r="R336" s="33"/>
      <c r="S336" s="33"/>
      <c r="T336" s="33">
        <v>1523</v>
      </c>
      <c r="U336" s="33">
        <v>5849</v>
      </c>
      <c r="V336" s="33">
        <f t="shared" si="29"/>
        <v>312.5346</v>
      </c>
      <c r="W336" s="90"/>
      <c r="X336" s="33"/>
      <c r="Y336" s="33">
        <v>312.5346</v>
      </c>
      <c r="Z336" s="90"/>
      <c r="AA336" s="90"/>
      <c r="AB336" s="90"/>
      <c r="AC336" s="90"/>
    </row>
    <row r="337" spans="1:29" s="14" customFormat="1" ht="19.5" customHeight="1">
      <c r="A337" s="85" t="s">
        <v>344</v>
      </c>
      <c r="B337" s="33">
        <f t="shared" si="32"/>
        <v>125.41755</v>
      </c>
      <c r="C337" s="33"/>
      <c r="D337" s="33"/>
      <c r="E337" s="33">
        <v>125.41755</v>
      </c>
      <c r="F337" s="33"/>
      <c r="G337" s="33"/>
      <c r="H337" s="35"/>
      <c r="I337" s="33"/>
      <c r="J337" s="33"/>
      <c r="K337" s="29"/>
      <c r="L337" s="33"/>
      <c r="M337" s="33"/>
      <c r="N337" s="33"/>
      <c r="O337" s="33"/>
      <c r="P337" s="35"/>
      <c r="Q337" s="33"/>
      <c r="R337" s="33"/>
      <c r="S337" s="33"/>
      <c r="T337" s="33">
        <v>651</v>
      </c>
      <c r="U337" s="33">
        <v>2235</v>
      </c>
      <c r="V337" s="33">
        <f t="shared" si="29"/>
        <v>125.41755</v>
      </c>
      <c r="W337" s="90"/>
      <c r="X337" s="33"/>
      <c r="Y337" s="33">
        <v>125.41755</v>
      </c>
      <c r="Z337" s="90"/>
      <c r="AA337" s="90"/>
      <c r="AB337" s="90"/>
      <c r="AC337" s="90"/>
    </row>
    <row r="338" spans="1:29" s="14" customFormat="1" ht="19.5" customHeight="1">
      <c r="A338" s="85" t="s">
        <v>345</v>
      </c>
      <c r="B338" s="33">
        <f t="shared" si="32"/>
        <v>75.2925</v>
      </c>
      <c r="C338" s="33"/>
      <c r="D338" s="33"/>
      <c r="E338" s="33">
        <v>75.2925</v>
      </c>
      <c r="F338" s="33"/>
      <c r="G338" s="33"/>
      <c r="H338" s="35"/>
      <c r="I338" s="33"/>
      <c r="J338" s="33"/>
      <c r="K338" s="29"/>
      <c r="L338" s="33"/>
      <c r="M338" s="33"/>
      <c r="N338" s="33"/>
      <c r="O338" s="33"/>
      <c r="P338" s="35"/>
      <c r="Q338" s="33"/>
      <c r="R338" s="33"/>
      <c r="S338" s="33"/>
      <c r="T338" s="33">
        <v>373</v>
      </c>
      <c r="U338" s="33">
        <v>1403</v>
      </c>
      <c r="V338" s="33">
        <f t="shared" si="29"/>
        <v>75.2925</v>
      </c>
      <c r="W338" s="90"/>
      <c r="X338" s="33"/>
      <c r="Y338" s="33">
        <v>75.2925</v>
      </c>
      <c r="Z338" s="90"/>
      <c r="AA338" s="90"/>
      <c r="AB338" s="90"/>
      <c r="AC338" s="90"/>
    </row>
    <row r="339" spans="1:29" s="14" customFormat="1" ht="19.5" customHeight="1">
      <c r="A339" s="85" t="s">
        <v>346</v>
      </c>
      <c r="B339" s="33">
        <f t="shared" si="32"/>
        <v>277.3169</v>
      </c>
      <c r="C339" s="33"/>
      <c r="D339" s="33"/>
      <c r="E339" s="33">
        <v>277.3169</v>
      </c>
      <c r="F339" s="33"/>
      <c r="G339" s="33"/>
      <c r="H339" s="35"/>
      <c r="I339" s="33"/>
      <c r="J339" s="33"/>
      <c r="K339" s="29"/>
      <c r="L339" s="33"/>
      <c r="M339" s="33"/>
      <c r="N339" s="33"/>
      <c r="O339" s="33"/>
      <c r="P339" s="35"/>
      <c r="Q339" s="33"/>
      <c r="R339" s="33"/>
      <c r="S339" s="33"/>
      <c r="T339" s="33">
        <v>1449</v>
      </c>
      <c r="U339" s="33">
        <v>5611</v>
      </c>
      <c r="V339" s="33">
        <f t="shared" si="29"/>
        <v>277.3169</v>
      </c>
      <c r="W339" s="90"/>
      <c r="X339" s="33"/>
      <c r="Y339" s="33">
        <v>277.3169</v>
      </c>
      <c r="Z339" s="90"/>
      <c r="AA339" s="90"/>
      <c r="AB339" s="90"/>
      <c r="AC339" s="90"/>
    </row>
    <row r="340" spans="1:29" s="14" customFormat="1" ht="19.5" customHeight="1">
      <c r="A340" s="85" t="s">
        <v>587</v>
      </c>
      <c r="B340" s="39">
        <f t="shared" si="32"/>
        <v>27.2</v>
      </c>
      <c r="C340" s="86"/>
      <c r="D340" s="35">
        <v>27.2</v>
      </c>
      <c r="E340" s="35"/>
      <c r="F340" s="35"/>
      <c r="G340" s="35"/>
      <c r="H340" s="35"/>
      <c r="I340" s="35"/>
      <c r="J340" s="35"/>
      <c r="K340" s="53"/>
      <c r="L340" s="39">
        <f aca="true" t="shared" si="33" ref="L340:L344">SUM(M340:S340)</f>
        <v>27.2</v>
      </c>
      <c r="M340" s="35"/>
      <c r="N340" s="35">
        <v>27.2</v>
      </c>
      <c r="O340" s="33"/>
      <c r="P340" s="35"/>
      <c r="Q340" s="33"/>
      <c r="R340" s="33"/>
      <c r="S340" s="35"/>
      <c r="T340" s="33"/>
      <c r="U340" s="33"/>
      <c r="V340" s="22"/>
      <c r="W340" s="90"/>
      <c r="X340" s="22"/>
      <c r="Y340" s="90"/>
      <c r="Z340" s="90"/>
      <c r="AA340" s="90"/>
      <c r="AB340" s="90"/>
      <c r="AC340" s="90"/>
    </row>
    <row r="341" spans="1:29" s="14" customFormat="1" ht="19.5" customHeight="1">
      <c r="A341" s="87" t="s">
        <v>245</v>
      </c>
      <c r="B341" s="39">
        <f t="shared" si="32"/>
        <v>15.6</v>
      </c>
      <c r="C341" s="33"/>
      <c r="D341" s="38">
        <v>15.6</v>
      </c>
      <c r="E341" s="33"/>
      <c r="F341" s="22"/>
      <c r="G341" s="88"/>
      <c r="H341" s="35"/>
      <c r="I341" s="88"/>
      <c r="J341" s="88"/>
      <c r="K341" s="29">
        <v>1</v>
      </c>
      <c r="L341" s="39">
        <f t="shared" si="33"/>
        <v>15.6</v>
      </c>
      <c r="M341" s="88"/>
      <c r="N341" s="38">
        <v>15.6</v>
      </c>
      <c r="O341" s="33"/>
      <c r="P341" s="35"/>
      <c r="Q341" s="33"/>
      <c r="R341" s="33"/>
      <c r="S341" s="35"/>
      <c r="T341" s="33"/>
      <c r="U341" s="33"/>
      <c r="V341" s="22"/>
      <c r="W341" s="90"/>
      <c r="X341" s="22"/>
      <c r="Y341" s="90"/>
      <c r="Z341" s="90"/>
      <c r="AA341" s="90"/>
      <c r="AB341" s="90"/>
      <c r="AC341" s="90"/>
    </row>
    <row r="342" spans="1:29" s="14" customFormat="1" ht="19.5" customHeight="1">
      <c r="A342" s="89" t="s">
        <v>244</v>
      </c>
      <c r="B342" s="39">
        <f t="shared" si="32"/>
        <v>650</v>
      </c>
      <c r="C342" s="38"/>
      <c r="D342" s="38">
        <v>650</v>
      </c>
      <c r="E342" s="38"/>
      <c r="F342" s="38"/>
      <c r="G342" s="38"/>
      <c r="H342" s="38"/>
      <c r="I342" s="38"/>
      <c r="J342" s="38"/>
      <c r="K342" s="38"/>
      <c r="L342" s="39">
        <f t="shared" si="33"/>
        <v>650</v>
      </c>
      <c r="M342" s="38"/>
      <c r="N342" s="38">
        <v>650</v>
      </c>
      <c r="O342" s="38"/>
      <c r="P342" s="38"/>
      <c r="Q342" s="38"/>
      <c r="R342" s="38"/>
      <c r="S342" s="38"/>
      <c r="T342" s="38"/>
      <c r="U342" s="38"/>
      <c r="V342" s="38"/>
      <c r="W342" s="38"/>
      <c r="X342" s="38"/>
      <c r="Y342" s="38"/>
      <c r="Z342" s="38"/>
      <c r="AA342" s="38"/>
      <c r="AB342" s="38"/>
      <c r="AC342" s="38"/>
    </row>
    <row r="343" spans="1:29" s="14" customFormat="1" ht="42" customHeight="1">
      <c r="A343" s="85" t="s">
        <v>588</v>
      </c>
      <c r="B343" s="39">
        <f t="shared" si="32"/>
        <v>612.5828</v>
      </c>
      <c r="C343" s="38"/>
      <c r="D343" s="35">
        <v>612.5828</v>
      </c>
      <c r="E343" s="38"/>
      <c r="F343" s="38"/>
      <c r="G343" s="38"/>
      <c r="H343" s="38"/>
      <c r="I343" s="38"/>
      <c r="J343" s="38"/>
      <c r="K343" s="38">
        <v>2</v>
      </c>
      <c r="L343" s="39">
        <f t="shared" si="33"/>
        <v>612.5828</v>
      </c>
      <c r="M343" s="38"/>
      <c r="N343" s="35">
        <v>612.5828</v>
      </c>
      <c r="O343" s="38"/>
      <c r="P343" s="38"/>
      <c r="Q343" s="38"/>
      <c r="R343" s="38"/>
      <c r="S343" s="38"/>
      <c r="T343" s="38"/>
      <c r="U343" s="38"/>
      <c r="V343" s="38"/>
      <c r="W343" s="38"/>
      <c r="X343" s="38"/>
      <c r="Y343" s="38"/>
      <c r="Z343" s="38"/>
      <c r="AA343" s="38"/>
      <c r="AB343" s="38"/>
      <c r="AC343" s="38"/>
    </row>
    <row r="344" spans="1:29" s="14" customFormat="1" ht="54.75" customHeight="1">
      <c r="A344" s="85" t="s">
        <v>169</v>
      </c>
      <c r="B344" s="39">
        <f t="shared" si="32"/>
        <v>2776.170714</v>
      </c>
      <c r="C344" s="38"/>
      <c r="D344" s="35">
        <v>2776.170714</v>
      </c>
      <c r="E344" s="38"/>
      <c r="F344" s="38"/>
      <c r="G344" s="38"/>
      <c r="H344" s="38"/>
      <c r="I344" s="38"/>
      <c r="J344" s="38"/>
      <c r="K344" s="38">
        <v>8</v>
      </c>
      <c r="L344" s="39">
        <f t="shared" si="33"/>
        <v>2776.170714</v>
      </c>
      <c r="M344" s="38"/>
      <c r="N344" s="35">
        <v>2776.170714</v>
      </c>
      <c r="O344" s="38"/>
      <c r="P344" s="38"/>
      <c r="Q344" s="38"/>
      <c r="R344" s="38"/>
      <c r="S344" s="38"/>
      <c r="T344" s="38"/>
      <c r="U344" s="38"/>
      <c r="V344" s="38"/>
      <c r="W344" s="38"/>
      <c r="X344" s="38"/>
      <c r="Y344" s="38"/>
      <c r="Z344" s="38"/>
      <c r="AA344" s="38"/>
      <c r="AB344" s="38"/>
      <c r="AC344" s="38"/>
    </row>
    <row r="345" s="1" customFormat="1" ht="14.25">
      <c r="K345" s="47"/>
    </row>
    <row r="346" s="1" customFormat="1" ht="14.25">
      <c r="K346" s="47"/>
    </row>
    <row r="347" s="1" customFormat="1" ht="14.25">
      <c r="K347" s="47"/>
    </row>
    <row r="348" s="1" customFormat="1" ht="14.25">
      <c r="K348" s="47"/>
    </row>
    <row r="349" s="1" customFormat="1" ht="14.25">
      <c r="K349" s="47"/>
    </row>
    <row r="350" s="1" customFormat="1" ht="14.25">
      <c r="K350" s="47"/>
    </row>
    <row r="351" s="1" customFormat="1" ht="14.25">
      <c r="K351" s="47"/>
    </row>
    <row r="352" s="1" customFormat="1" ht="14.25">
      <c r="K352" s="47"/>
    </row>
    <row r="353" s="1" customFormat="1" ht="14.25">
      <c r="K353" s="47"/>
    </row>
    <row r="354" s="1" customFormat="1" ht="14.25">
      <c r="K354" s="47"/>
    </row>
    <row r="355" s="1" customFormat="1" ht="14.25">
      <c r="K355" s="47"/>
    </row>
    <row r="356" s="1" customFormat="1" ht="14.25">
      <c r="K356" s="47"/>
    </row>
    <row r="357" s="1" customFormat="1" ht="14.25">
      <c r="K357" s="47"/>
    </row>
    <row r="358" s="1" customFormat="1" ht="14.25">
      <c r="K358" s="47"/>
    </row>
    <row r="359" s="1" customFormat="1" ht="14.25">
      <c r="K359" s="47"/>
    </row>
    <row r="360" s="1" customFormat="1" ht="14.25">
      <c r="K360" s="47"/>
    </row>
    <row r="361" s="1" customFormat="1" ht="14.25">
      <c r="K361" s="47"/>
    </row>
    <row r="362" s="1" customFormat="1" ht="14.25">
      <c r="K362" s="47"/>
    </row>
    <row r="363" s="1" customFormat="1" ht="14.25">
      <c r="K363" s="47"/>
    </row>
    <row r="364" s="1" customFormat="1" ht="14.25">
      <c r="K364" s="47"/>
    </row>
    <row r="365" s="1" customFormat="1" ht="14.25">
      <c r="K365" s="47"/>
    </row>
    <row r="366" s="1" customFormat="1" ht="14.25">
      <c r="K366" s="47"/>
    </row>
    <row r="367" s="1" customFormat="1" ht="14.25">
      <c r="K367" s="47"/>
    </row>
    <row r="368" s="1" customFormat="1" ht="14.25">
      <c r="K368" s="47"/>
    </row>
    <row r="369" s="1" customFormat="1" ht="14.25">
      <c r="K369" s="47"/>
    </row>
    <row r="370" s="1" customFormat="1" ht="14.25">
      <c r="K370" s="47"/>
    </row>
    <row r="371" s="1" customFormat="1" ht="14.25">
      <c r="K371" s="47"/>
    </row>
    <row r="372" s="1" customFormat="1" ht="14.25">
      <c r="K372" s="47"/>
    </row>
    <row r="373" s="1" customFormat="1" ht="14.25">
      <c r="K373" s="47"/>
    </row>
    <row r="374" s="1" customFormat="1" ht="14.25">
      <c r="K374" s="47"/>
    </row>
    <row r="375" s="1" customFormat="1" ht="14.25">
      <c r="K375" s="47"/>
    </row>
    <row r="376" s="1" customFormat="1" ht="14.25">
      <c r="K376" s="47"/>
    </row>
    <row r="377" s="1" customFormat="1" ht="14.25">
      <c r="K377" s="47"/>
    </row>
    <row r="378" s="1" customFormat="1" ht="14.25">
      <c r="K378" s="47"/>
    </row>
    <row r="379" s="1" customFormat="1" ht="14.25">
      <c r="K379" s="47"/>
    </row>
    <row r="380" s="1" customFormat="1" ht="14.25">
      <c r="K380" s="47"/>
    </row>
    <row r="381" s="1" customFormat="1" ht="14.25">
      <c r="K381" s="47"/>
    </row>
    <row r="382" s="1" customFormat="1" ht="14.25">
      <c r="K382" s="47"/>
    </row>
    <row r="383" s="1" customFormat="1" ht="14.25">
      <c r="K383" s="47"/>
    </row>
    <row r="384" s="1" customFormat="1" ht="14.25">
      <c r="K384" s="47"/>
    </row>
    <row r="385" s="1" customFormat="1" ht="14.25">
      <c r="K385" s="47"/>
    </row>
    <row r="386" s="1" customFormat="1" ht="14.25">
      <c r="K386" s="47"/>
    </row>
    <row r="387" s="1" customFormat="1" ht="14.25">
      <c r="K387" s="47"/>
    </row>
    <row r="388" s="1" customFormat="1" ht="14.25">
      <c r="K388" s="47"/>
    </row>
    <row r="389" s="1" customFormat="1" ht="14.25">
      <c r="K389" s="47"/>
    </row>
    <row r="390" s="1" customFormat="1" ht="14.25">
      <c r="K390" s="47"/>
    </row>
    <row r="391" s="1" customFormat="1" ht="14.25">
      <c r="K391" s="47"/>
    </row>
    <row r="392" s="1" customFormat="1" ht="14.25">
      <c r="K392" s="47"/>
    </row>
    <row r="393" s="1" customFormat="1" ht="14.25">
      <c r="K393" s="47"/>
    </row>
    <row r="394" s="1" customFormat="1" ht="14.25">
      <c r="K394" s="47"/>
    </row>
    <row r="395" s="1" customFormat="1" ht="14.25">
      <c r="K395" s="47"/>
    </row>
    <row r="396" s="1" customFormat="1" ht="14.25">
      <c r="K396" s="47"/>
    </row>
    <row r="397" s="1" customFormat="1" ht="14.25">
      <c r="K397" s="47"/>
    </row>
    <row r="398" s="1" customFormat="1" ht="14.25">
      <c r="K398" s="47"/>
    </row>
    <row r="399" s="1" customFormat="1" ht="14.25">
      <c r="K399" s="47"/>
    </row>
    <row r="400" s="1" customFormat="1" ht="14.25">
      <c r="K400" s="47"/>
    </row>
    <row r="401" s="1" customFormat="1" ht="14.25">
      <c r="K401" s="47"/>
    </row>
    <row r="402" s="1" customFormat="1" ht="14.25">
      <c r="K402" s="47"/>
    </row>
    <row r="403" s="1" customFormat="1" ht="14.25">
      <c r="K403" s="47"/>
    </row>
    <row r="404" spans="1:256" s="15" customFormat="1" ht="14.25">
      <c r="A404" s="1"/>
      <c r="B404" s="1"/>
      <c r="C404" s="1"/>
      <c r="D404" s="1"/>
      <c r="E404" s="1"/>
      <c r="F404" s="1"/>
      <c r="G404" s="1"/>
      <c r="H404" s="1"/>
      <c r="I404" s="1"/>
      <c r="J404" s="1"/>
      <c r="K404" s="47"/>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c r="HB404" s="17"/>
      <c r="HC404" s="17"/>
      <c r="HD404" s="17"/>
      <c r="HE404" s="17"/>
      <c r="HF404" s="17"/>
      <c r="HG404" s="17"/>
      <c r="HH404" s="17"/>
      <c r="HI404" s="17"/>
      <c r="HJ404" s="17"/>
      <c r="HK404" s="17"/>
      <c r="HL404" s="17"/>
      <c r="HM404" s="17"/>
      <c r="HN404" s="17"/>
      <c r="HO404" s="17"/>
      <c r="HP404" s="17"/>
      <c r="HQ404" s="17"/>
      <c r="HR404" s="17"/>
      <c r="HS404" s="17"/>
      <c r="HT404" s="17"/>
      <c r="HU404" s="17"/>
      <c r="HV404" s="17"/>
      <c r="HW404" s="17"/>
      <c r="HX404" s="17"/>
      <c r="HY404" s="17"/>
      <c r="HZ404" s="17"/>
      <c r="IA404" s="17"/>
      <c r="IB404" s="17"/>
      <c r="IC404" s="17"/>
      <c r="ID404" s="17"/>
      <c r="IE404" s="17"/>
      <c r="IF404" s="17"/>
      <c r="IG404" s="17"/>
      <c r="IH404" s="17"/>
      <c r="II404" s="17"/>
      <c r="IJ404" s="17"/>
      <c r="IK404" s="17"/>
      <c r="IL404" s="17"/>
      <c r="IM404" s="17"/>
      <c r="IN404" s="17"/>
      <c r="IO404" s="17"/>
      <c r="IP404" s="17"/>
      <c r="IQ404" s="17"/>
      <c r="IR404" s="17"/>
      <c r="IS404" s="17"/>
      <c r="IT404" s="17"/>
      <c r="IU404" s="17"/>
      <c r="IV404" s="17"/>
    </row>
    <row r="405" spans="1:256" s="15" customFormat="1" ht="14.25">
      <c r="A405" s="1"/>
      <c r="B405" s="1"/>
      <c r="C405" s="1"/>
      <c r="D405" s="1"/>
      <c r="E405" s="1"/>
      <c r="F405" s="1"/>
      <c r="G405" s="1"/>
      <c r="H405" s="1"/>
      <c r="I405" s="1"/>
      <c r="J405" s="1"/>
      <c r="K405" s="47"/>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c r="HB405" s="17"/>
      <c r="HC405" s="17"/>
      <c r="HD405" s="17"/>
      <c r="HE405" s="17"/>
      <c r="HF405" s="17"/>
      <c r="HG405" s="17"/>
      <c r="HH405" s="17"/>
      <c r="HI405" s="17"/>
      <c r="HJ405" s="17"/>
      <c r="HK405" s="17"/>
      <c r="HL405" s="17"/>
      <c r="HM405" s="17"/>
      <c r="HN405" s="17"/>
      <c r="HO405" s="17"/>
      <c r="HP405" s="17"/>
      <c r="HQ405" s="17"/>
      <c r="HR405" s="17"/>
      <c r="HS405" s="17"/>
      <c r="HT405" s="17"/>
      <c r="HU405" s="17"/>
      <c r="HV405" s="17"/>
      <c r="HW405" s="17"/>
      <c r="HX405" s="17"/>
      <c r="HY405" s="17"/>
      <c r="HZ405" s="17"/>
      <c r="IA405" s="17"/>
      <c r="IB405" s="17"/>
      <c r="IC405" s="17"/>
      <c r="ID405" s="17"/>
      <c r="IE405" s="17"/>
      <c r="IF405" s="17"/>
      <c r="IG405" s="17"/>
      <c r="IH405" s="17"/>
      <c r="II405" s="17"/>
      <c r="IJ405" s="17"/>
      <c r="IK405" s="17"/>
      <c r="IL405" s="17"/>
      <c r="IM405" s="17"/>
      <c r="IN405" s="17"/>
      <c r="IO405" s="17"/>
      <c r="IP405" s="17"/>
      <c r="IQ405" s="17"/>
      <c r="IR405" s="17"/>
      <c r="IS405" s="17"/>
      <c r="IT405" s="17"/>
      <c r="IU405" s="17"/>
      <c r="IV405" s="17"/>
    </row>
    <row r="406" spans="1:256" s="15" customFormat="1" ht="14.25">
      <c r="A406" s="1"/>
      <c r="B406" s="1"/>
      <c r="C406" s="1"/>
      <c r="D406" s="1"/>
      <c r="E406" s="1"/>
      <c r="F406" s="1"/>
      <c r="G406" s="1"/>
      <c r="H406" s="1"/>
      <c r="I406" s="1"/>
      <c r="J406" s="1"/>
      <c r="K406" s="47"/>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c r="GN406" s="17"/>
      <c r="GO406" s="17"/>
      <c r="GP406" s="17"/>
      <c r="GQ406" s="17"/>
      <c r="GR406" s="17"/>
      <c r="GS406" s="17"/>
      <c r="GT406" s="17"/>
      <c r="GU406" s="17"/>
      <c r="GV406" s="17"/>
      <c r="GW406" s="17"/>
      <c r="GX406" s="17"/>
      <c r="GY406" s="17"/>
      <c r="GZ406" s="17"/>
      <c r="HA406" s="17"/>
      <c r="HB406" s="17"/>
      <c r="HC406" s="17"/>
      <c r="HD406" s="17"/>
      <c r="HE406" s="17"/>
      <c r="HF406" s="17"/>
      <c r="HG406" s="17"/>
      <c r="HH406" s="17"/>
      <c r="HI406" s="17"/>
      <c r="HJ406" s="17"/>
      <c r="HK406" s="17"/>
      <c r="HL406" s="17"/>
      <c r="HM406" s="17"/>
      <c r="HN406" s="17"/>
      <c r="HO406" s="17"/>
      <c r="HP406" s="17"/>
      <c r="HQ406" s="17"/>
      <c r="HR406" s="17"/>
      <c r="HS406" s="17"/>
      <c r="HT406" s="17"/>
      <c r="HU406" s="17"/>
      <c r="HV406" s="17"/>
      <c r="HW406" s="17"/>
      <c r="HX406" s="17"/>
      <c r="HY406" s="17"/>
      <c r="HZ406" s="17"/>
      <c r="IA406" s="17"/>
      <c r="IB406" s="17"/>
      <c r="IC406" s="17"/>
      <c r="ID406" s="17"/>
      <c r="IE406" s="17"/>
      <c r="IF406" s="17"/>
      <c r="IG406" s="17"/>
      <c r="IH406" s="17"/>
      <c r="II406" s="17"/>
      <c r="IJ406" s="17"/>
      <c r="IK406" s="17"/>
      <c r="IL406" s="17"/>
      <c r="IM406" s="17"/>
      <c r="IN406" s="17"/>
      <c r="IO406" s="17"/>
      <c r="IP406" s="17"/>
      <c r="IQ406" s="17"/>
      <c r="IR406" s="17"/>
      <c r="IS406" s="17"/>
      <c r="IT406" s="17"/>
      <c r="IU406" s="17"/>
      <c r="IV406" s="17"/>
    </row>
    <row r="407" spans="1:256" s="15" customFormat="1" ht="14.25">
      <c r="A407" s="1"/>
      <c r="B407" s="1"/>
      <c r="C407" s="1"/>
      <c r="D407" s="1"/>
      <c r="E407" s="1"/>
      <c r="F407" s="1"/>
      <c r="G407" s="1"/>
      <c r="H407" s="1"/>
      <c r="I407" s="1"/>
      <c r="J407" s="1"/>
      <c r="K407" s="47"/>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c r="DK407" s="17"/>
      <c r="DL407" s="17"/>
      <c r="DM407" s="17"/>
      <c r="DN407" s="17"/>
      <c r="DO407" s="17"/>
      <c r="DP407" s="17"/>
      <c r="DQ407" s="17"/>
      <c r="DR407" s="17"/>
      <c r="DS407" s="17"/>
      <c r="DT407" s="17"/>
      <c r="DU407" s="17"/>
      <c r="DV407" s="17"/>
      <c r="DW407" s="17"/>
      <c r="DX407" s="17"/>
      <c r="DY407" s="17"/>
      <c r="DZ407" s="17"/>
      <c r="EA407" s="17"/>
      <c r="EB407" s="17"/>
      <c r="EC407" s="17"/>
      <c r="ED407" s="17"/>
      <c r="EE407" s="17"/>
      <c r="EF407" s="17"/>
      <c r="EG407" s="17"/>
      <c r="EH407" s="17"/>
      <c r="EI407" s="17"/>
      <c r="EJ407" s="17"/>
      <c r="EK407" s="17"/>
      <c r="EL407" s="17"/>
      <c r="EM407" s="17"/>
      <c r="EN407" s="17"/>
      <c r="EO407" s="17"/>
      <c r="EP407" s="17"/>
      <c r="EQ407" s="17"/>
      <c r="ER407" s="17"/>
      <c r="ES407" s="17"/>
      <c r="ET407" s="17"/>
      <c r="EU407" s="17"/>
      <c r="EV407" s="17"/>
      <c r="EW407" s="17"/>
      <c r="EX407" s="17"/>
      <c r="EY407" s="17"/>
      <c r="EZ407" s="17"/>
      <c r="FA407" s="17"/>
      <c r="FB407" s="17"/>
      <c r="FC407" s="17"/>
      <c r="FD407" s="17"/>
      <c r="FE407" s="17"/>
      <c r="FF407" s="17"/>
      <c r="FG407" s="17"/>
      <c r="FH407" s="17"/>
      <c r="FI407" s="17"/>
      <c r="FJ407" s="17"/>
      <c r="FK407" s="17"/>
      <c r="FL407" s="17"/>
      <c r="FM407" s="17"/>
      <c r="FN407" s="17"/>
      <c r="FO407" s="17"/>
      <c r="FP407" s="17"/>
      <c r="FQ407" s="17"/>
      <c r="FR407" s="17"/>
      <c r="FS407" s="17"/>
      <c r="FT407" s="17"/>
      <c r="FU407" s="17"/>
      <c r="FV407" s="17"/>
      <c r="FW407" s="17"/>
      <c r="FX407" s="17"/>
      <c r="FY407" s="17"/>
      <c r="FZ407" s="17"/>
      <c r="GA407" s="17"/>
      <c r="GB407" s="17"/>
      <c r="GC407" s="17"/>
      <c r="GD407" s="17"/>
      <c r="GE407" s="17"/>
      <c r="GF407" s="17"/>
      <c r="GG407" s="17"/>
      <c r="GH407" s="17"/>
      <c r="GI407" s="17"/>
      <c r="GJ407" s="17"/>
      <c r="GK407" s="17"/>
      <c r="GL407" s="17"/>
      <c r="GM407" s="17"/>
      <c r="GN407" s="17"/>
      <c r="GO407" s="17"/>
      <c r="GP407" s="17"/>
      <c r="GQ407" s="17"/>
      <c r="GR407" s="17"/>
      <c r="GS407" s="17"/>
      <c r="GT407" s="17"/>
      <c r="GU407" s="17"/>
      <c r="GV407" s="17"/>
      <c r="GW407" s="17"/>
      <c r="GX407" s="17"/>
      <c r="GY407" s="17"/>
      <c r="GZ407" s="17"/>
      <c r="HA407" s="17"/>
      <c r="HB407" s="17"/>
      <c r="HC407" s="17"/>
      <c r="HD407" s="17"/>
      <c r="HE407" s="17"/>
      <c r="HF407" s="17"/>
      <c r="HG407" s="17"/>
      <c r="HH407" s="17"/>
      <c r="HI407" s="17"/>
      <c r="HJ407" s="17"/>
      <c r="HK407" s="17"/>
      <c r="HL407" s="17"/>
      <c r="HM407" s="17"/>
      <c r="HN407" s="17"/>
      <c r="HO407" s="17"/>
      <c r="HP407" s="17"/>
      <c r="HQ407" s="17"/>
      <c r="HR407" s="17"/>
      <c r="HS407" s="17"/>
      <c r="HT407" s="17"/>
      <c r="HU407" s="17"/>
      <c r="HV407" s="17"/>
      <c r="HW407" s="17"/>
      <c r="HX407" s="17"/>
      <c r="HY407" s="17"/>
      <c r="HZ407" s="17"/>
      <c r="IA407" s="17"/>
      <c r="IB407" s="17"/>
      <c r="IC407" s="17"/>
      <c r="ID407" s="17"/>
      <c r="IE407" s="17"/>
      <c r="IF407" s="17"/>
      <c r="IG407" s="17"/>
      <c r="IH407" s="17"/>
      <c r="II407" s="17"/>
      <c r="IJ407" s="17"/>
      <c r="IK407" s="17"/>
      <c r="IL407" s="17"/>
      <c r="IM407" s="17"/>
      <c r="IN407" s="17"/>
      <c r="IO407" s="17"/>
      <c r="IP407" s="17"/>
      <c r="IQ407" s="17"/>
      <c r="IR407" s="17"/>
      <c r="IS407" s="17"/>
      <c r="IT407" s="17"/>
      <c r="IU407" s="17"/>
      <c r="IV407" s="17"/>
    </row>
    <row r="408" spans="1:256" s="15" customFormat="1" ht="14.25">
      <c r="A408" s="1"/>
      <c r="B408" s="1"/>
      <c r="C408" s="1"/>
      <c r="D408" s="1"/>
      <c r="E408" s="1"/>
      <c r="F408" s="1"/>
      <c r="G408" s="1"/>
      <c r="H408" s="1"/>
      <c r="I408" s="1"/>
      <c r="J408" s="1"/>
      <c r="K408" s="47"/>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c r="DK408" s="17"/>
      <c r="DL408" s="17"/>
      <c r="DM408" s="17"/>
      <c r="DN408" s="17"/>
      <c r="DO408" s="17"/>
      <c r="DP408" s="17"/>
      <c r="DQ408" s="17"/>
      <c r="DR408" s="17"/>
      <c r="DS408" s="17"/>
      <c r="DT408" s="17"/>
      <c r="DU408" s="17"/>
      <c r="DV408" s="17"/>
      <c r="DW408" s="17"/>
      <c r="DX408" s="17"/>
      <c r="DY408" s="17"/>
      <c r="DZ408" s="17"/>
      <c r="EA408" s="17"/>
      <c r="EB408" s="17"/>
      <c r="EC408" s="17"/>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c r="FE408" s="17"/>
      <c r="FF408" s="17"/>
      <c r="FG408" s="17"/>
      <c r="FH408" s="17"/>
      <c r="FI408" s="17"/>
      <c r="FJ408" s="17"/>
      <c r="FK408" s="17"/>
      <c r="FL408" s="17"/>
      <c r="FM408" s="17"/>
      <c r="FN408" s="17"/>
      <c r="FO408" s="17"/>
      <c r="FP408" s="17"/>
      <c r="FQ408" s="17"/>
      <c r="FR408" s="17"/>
      <c r="FS408" s="17"/>
      <c r="FT408" s="17"/>
      <c r="FU408" s="17"/>
      <c r="FV408" s="17"/>
      <c r="FW408" s="17"/>
      <c r="FX408" s="17"/>
      <c r="FY408" s="17"/>
      <c r="FZ408" s="17"/>
      <c r="GA408" s="17"/>
      <c r="GB408" s="17"/>
      <c r="GC408" s="17"/>
      <c r="GD408" s="17"/>
      <c r="GE408" s="17"/>
      <c r="GF408" s="17"/>
      <c r="GG408" s="17"/>
      <c r="GH408" s="17"/>
      <c r="GI408" s="17"/>
      <c r="GJ408" s="17"/>
      <c r="GK408" s="17"/>
      <c r="GL408" s="17"/>
      <c r="GM408" s="17"/>
      <c r="GN408" s="17"/>
      <c r="GO408" s="17"/>
      <c r="GP408" s="17"/>
      <c r="GQ408" s="17"/>
      <c r="GR408" s="17"/>
      <c r="GS408" s="17"/>
      <c r="GT408" s="17"/>
      <c r="GU408" s="17"/>
      <c r="GV408" s="17"/>
      <c r="GW408" s="17"/>
      <c r="GX408" s="17"/>
      <c r="GY408" s="17"/>
      <c r="GZ408" s="17"/>
      <c r="HA408" s="17"/>
      <c r="HB408" s="17"/>
      <c r="HC408" s="17"/>
      <c r="HD408" s="17"/>
      <c r="HE408" s="17"/>
      <c r="HF408" s="17"/>
      <c r="HG408" s="17"/>
      <c r="HH408" s="17"/>
      <c r="HI408" s="17"/>
      <c r="HJ408" s="17"/>
      <c r="HK408" s="17"/>
      <c r="HL408" s="17"/>
      <c r="HM408" s="17"/>
      <c r="HN408" s="17"/>
      <c r="HO408" s="17"/>
      <c r="HP408" s="17"/>
      <c r="HQ408" s="17"/>
      <c r="HR408" s="17"/>
      <c r="HS408" s="17"/>
      <c r="HT408" s="17"/>
      <c r="HU408" s="17"/>
      <c r="HV408" s="17"/>
      <c r="HW408" s="17"/>
      <c r="HX408" s="17"/>
      <c r="HY408" s="17"/>
      <c r="HZ408" s="17"/>
      <c r="IA408" s="17"/>
      <c r="IB408" s="17"/>
      <c r="IC408" s="17"/>
      <c r="ID408" s="17"/>
      <c r="IE408" s="17"/>
      <c r="IF408" s="17"/>
      <c r="IG408" s="17"/>
      <c r="IH408" s="17"/>
      <c r="II408" s="17"/>
      <c r="IJ408" s="17"/>
      <c r="IK408" s="17"/>
      <c r="IL408" s="17"/>
      <c r="IM408" s="17"/>
      <c r="IN408" s="17"/>
      <c r="IO408" s="17"/>
      <c r="IP408" s="17"/>
      <c r="IQ408" s="17"/>
      <c r="IR408" s="17"/>
      <c r="IS408" s="17"/>
      <c r="IT408" s="17"/>
      <c r="IU408" s="17"/>
      <c r="IV408" s="17"/>
    </row>
    <row r="409" spans="1:256" s="15" customFormat="1" ht="14.25">
      <c r="A409" s="1"/>
      <c r="B409" s="1"/>
      <c r="C409" s="1"/>
      <c r="D409" s="1"/>
      <c r="E409" s="1"/>
      <c r="F409" s="1"/>
      <c r="G409" s="1"/>
      <c r="H409" s="1"/>
      <c r="I409" s="1"/>
      <c r="J409" s="1"/>
      <c r="K409" s="47"/>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c r="HB409" s="17"/>
      <c r="HC409" s="17"/>
      <c r="HD409" s="17"/>
      <c r="HE409" s="17"/>
      <c r="HF409" s="17"/>
      <c r="HG409" s="17"/>
      <c r="HH409" s="17"/>
      <c r="HI409" s="17"/>
      <c r="HJ409" s="17"/>
      <c r="HK409" s="17"/>
      <c r="HL409" s="17"/>
      <c r="HM409" s="17"/>
      <c r="HN409" s="17"/>
      <c r="HO409" s="17"/>
      <c r="HP409" s="17"/>
      <c r="HQ409" s="17"/>
      <c r="HR409" s="17"/>
      <c r="HS409" s="17"/>
      <c r="HT409" s="17"/>
      <c r="HU409" s="17"/>
      <c r="HV409" s="17"/>
      <c r="HW409" s="17"/>
      <c r="HX409" s="17"/>
      <c r="HY409" s="17"/>
      <c r="HZ409" s="17"/>
      <c r="IA409" s="17"/>
      <c r="IB409" s="17"/>
      <c r="IC409" s="17"/>
      <c r="ID409" s="17"/>
      <c r="IE409" s="17"/>
      <c r="IF409" s="17"/>
      <c r="IG409" s="17"/>
      <c r="IH409" s="17"/>
      <c r="II409" s="17"/>
      <c r="IJ409" s="17"/>
      <c r="IK409" s="17"/>
      <c r="IL409" s="17"/>
      <c r="IM409" s="17"/>
      <c r="IN409" s="17"/>
      <c r="IO409" s="17"/>
      <c r="IP409" s="17"/>
      <c r="IQ409" s="17"/>
      <c r="IR409" s="17"/>
      <c r="IS409" s="17"/>
      <c r="IT409" s="17"/>
      <c r="IU409" s="17"/>
      <c r="IV409" s="17"/>
    </row>
    <row r="410" spans="1:256" s="15" customFormat="1" ht="14.25">
      <c r="A410" s="1"/>
      <c r="B410" s="1"/>
      <c r="C410" s="1"/>
      <c r="D410" s="1"/>
      <c r="E410" s="1"/>
      <c r="F410" s="1"/>
      <c r="G410" s="1"/>
      <c r="H410" s="1"/>
      <c r="I410" s="1"/>
      <c r="J410" s="1"/>
      <c r="K410" s="47"/>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c r="HB410" s="17"/>
      <c r="HC410" s="17"/>
      <c r="HD410" s="17"/>
      <c r="HE410" s="17"/>
      <c r="HF410" s="17"/>
      <c r="HG410" s="17"/>
      <c r="HH410" s="17"/>
      <c r="HI410" s="17"/>
      <c r="HJ410" s="17"/>
      <c r="HK410" s="17"/>
      <c r="HL410" s="17"/>
      <c r="HM410" s="17"/>
      <c r="HN410" s="17"/>
      <c r="HO410" s="17"/>
      <c r="HP410" s="17"/>
      <c r="HQ410" s="17"/>
      <c r="HR410" s="17"/>
      <c r="HS410" s="17"/>
      <c r="HT410" s="17"/>
      <c r="HU410" s="17"/>
      <c r="HV410" s="17"/>
      <c r="HW410" s="17"/>
      <c r="HX410" s="17"/>
      <c r="HY410" s="17"/>
      <c r="HZ410" s="17"/>
      <c r="IA410" s="17"/>
      <c r="IB410" s="17"/>
      <c r="IC410" s="17"/>
      <c r="ID410" s="17"/>
      <c r="IE410" s="17"/>
      <c r="IF410" s="17"/>
      <c r="IG410" s="17"/>
      <c r="IH410" s="17"/>
      <c r="II410" s="17"/>
      <c r="IJ410" s="17"/>
      <c r="IK410" s="17"/>
      <c r="IL410" s="17"/>
      <c r="IM410" s="17"/>
      <c r="IN410" s="17"/>
      <c r="IO410" s="17"/>
      <c r="IP410" s="17"/>
      <c r="IQ410" s="17"/>
      <c r="IR410" s="17"/>
      <c r="IS410" s="17"/>
      <c r="IT410" s="17"/>
      <c r="IU410" s="17"/>
      <c r="IV410" s="17"/>
    </row>
    <row r="411" spans="1:256" s="15" customFormat="1" ht="14.25">
      <c r="A411" s="1"/>
      <c r="B411" s="1"/>
      <c r="C411" s="1"/>
      <c r="D411" s="1"/>
      <c r="E411" s="1"/>
      <c r="F411" s="1"/>
      <c r="G411" s="1"/>
      <c r="H411" s="1"/>
      <c r="I411" s="1"/>
      <c r="J411" s="1"/>
      <c r="K411" s="47"/>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c r="CM411" s="17"/>
      <c r="CN411" s="17"/>
      <c r="CO411" s="17"/>
      <c r="CP411" s="17"/>
      <c r="CQ411" s="17"/>
      <c r="CR411" s="17"/>
      <c r="CS411" s="17"/>
      <c r="CT411" s="17"/>
      <c r="CU411" s="17"/>
      <c r="CV411" s="17"/>
      <c r="CW411" s="17"/>
      <c r="CX411" s="17"/>
      <c r="CY411" s="17"/>
      <c r="CZ411" s="17"/>
      <c r="DA411" s="17"/>
      <c r="DB411" s="17"/>
      <c r="DC411" s="17"/>
      <c r="DD411" s="17"/>
      <c r="DE411" s="17"/>
      <c r="DF411" s="17"/>
      <c r="DG411" s="17"/>
      <c r="DH411" s="17"/>
      <c r="DI411" s="17"/>
      <c r="DJ411" s="17"/>
      <c r="DK411" s="17"/>
      <c r="DL411" s="17"/>
      <c r="DM411" s="17"/>
      <c r="DN411" s="17"/>
      <c r="DO411" s="17"/>
      <c r="DP411" s="17"/>
      <c r="DQ411" s="17"/>
      <c r="DR411" s="17"/>
      <c r="DS411" s="17"/>
      <c r="DT411" s="17"/>
      <c r="DU411" s="17"/>
      <c r="DV411" s="17"/>
      <c r="DW411" s="17"/>
      <c r="DX411" s="17"/>
      <c r="DY411" s="17"/>
      <c r="DZ411" s="17"/>
      <c r="EA411" s="17"/>
      <c r="EB411" s="17"/>
      <c r="EC411" s="17"/>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c r="GN411" s="17"/>
      <c r="GO411" s="17"/>
      <c r="GP411" s="17"/>
      <c r="GQ411" s="17"/>
      <c r="GR411" s="17"/>
      <c r="GS411" s="17"/>
      <c r="GT411" s="17"/>
      <c r="GU411" s="17"/>
      <c r="GV411" s="17"/>
      <c r="GW411" s="17"/>
      <c r="GX411" s="17"/>
      <c r="GY411" s="17"/>
      <c r="GZ411" s="17"/>
      <c r="HA411" s="17"/>
      <c r="HB411" s="17"/>
      <c r="HC411" s="17"/>
      <c r="HD411" s="17"/>
      <c r="HE411" s="17"/>
      <c r="HF411" s="17"/>
      <c r="HG411" s="17"/>
      <c r="HH411" s="17"/>
      <c r="HI411" s="17"/>
      <c r="HJ411" s="17"/>
      <c r="HK411" s="17"/>
      <c r="HL411" s="17"/>
      <c r="HM411" s="17"/>
      <c r="HN411" s="17"/>
      <c r="HO411" s="17"/>
      <c r="HP411" s="17"/>
      <c r="HQ411" s="17"/>
      <c r="HR411" s="17"/>
      <c r="HS411" s="17"/>
      <c r="HT411" s="17"/>
      <c r="HU411" s="17"/>
      <c r="HV411" s="17"/>
      <c r="HW411" s="17"/>
      <c r="HX411" s="17"/>
      <c r="HY411" s="17"/>
      <c r="HZ411" s="17"/>
      <c r="IA411" s="17"/>
      <c r="IB411" s="17"/>
      <c r="IC411" s="17"/>
      <c r="ID411" s="17"/>
      <c r="IE411" s="17"/>
      <c r="IF411" s="17"/>
      <c r="IG411" s="17"/>
      <c r="IH411" s="17"/>
      <c r="II411" s="17"/>
      <c r="IJ411" s="17"/>
      <c r="IK411" s="17"/>
      <c r="IL411" s="17"/>
      <c r="IM411" s="17"/>
      <c r="IN411" s="17"/>
      <c r="IO411" s="17"/>
      <c r="IP411" s="17"/>
      <c r="IQ411" s="17"/>
      <c r="IR411" s="17"/>
      <c r="IS411" s="17"/>
      <c r="IT411" s="17"/>
      <c r="IU411" s="17"/>
      <c r="IV411" s="17"/>
    </row>
    <row r="412" spans="1:256" s="15" customFormat="1" ht="14.25">
      <c r="A412" s="1"/>
      <c r="B412" s="1"/>
      <c r="C412" s="1"/>
      <c r="D412" s="1"/>
      <c r="E412" s="1"/>
      <c r="F412" s="1"/>
      <c r="G412" s="1"/>
      <c r="H412" s="1"/>
      <c r="I412" s="1"/>
      <c r="J412" s="1"/>
      <c r="K412" s="47"/>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c r="IS412" s="17"/>
      <c r="IT412" s="17"/>
      <c r="IU412" s="17"/>
      <c r="IV412" s="17"/>
    </row>
    <row r="413" spans="1:256" s="15" customFormat="1" ht="14.25">
      <c r="A413" s="1"/>
      <c r="B413" s="1"/>
      <c r="C413" s="1"/>
      <c r="D413" s="1"/>
      <c r="E413" s="1"/>
      <c r="F413" s="1"/>
      <c r="G413" s="1"/>
      <c r="H413" s="1"/>
      <c r="I413" s="1"/>
      <c r="J413" s="1"/>
      <c r="K413" s="47"/>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c r="HB413" s="17"/>
      <c r="HC413" s="17"/>
      <c r="HD413" s="17"/>
      <c r="HE413" s="17"/>
      <c r="HF413" s="17"/>
      <c r="HG413" s="17"/>
      <c r="HH413" s="17"/>
      <c r="HI413" s="17"/>
      <c r="HJ413" s="17"/>
      <c r="HK413" s="17"/>
      <c r="HL413" s="17"/>
      <c r="HM413" s="17"/>
      <c r="HN413" s="17"/>
      <c r="HO413" s="17"/>
      <c r="HP413" s="17"/>
      <c r="HQ413" s="17"/>
      <c r="HR413" s="17"/>
      <c r="HS413" s="17"/>
      <c r="HT413" s="17"/>
      <c r="HU413" s="17"/>
      <c r="HV413" s="17"/>
      <c r="HW413" s="17"/>
      <c r="HX413" s="17"/>
      <c r="HY413" s="17"/>
      <c r="HZ413" s="17"/>
      <c r="IA413" s="17"/>
      <c r="IB413" s="17"/>
      <c r="IC413" s="17"/>
      <c r="ID413" s="17"/>
      <c r="IE413" s="17"/>
      <c r="IF413" s="17"/>
      <c r="IG413" s="17"/>
      <c r="IH413" s="17"/>
      <c r="II413" s="17"/>
      <c r="IJ413" s="17"/>
      <c r="IK413" s="17"/>
      <c r="IL413" s="17"/>
      <c r="IM413" s="17"/>
      <c r="IN413" s="17"/>
      <c r="IO413" s="17"/>
      <c r="IP413" s="17"/>
      <c r="IQ413" s="17"/>
      <c r="IR413" s="17"/>
      <c r="IS413" s="17"/>
      <c r="IT413" s="17"/>
      <c r="IU413" s="17"/>
      <c r="IV413" s="17"/>
    </row>
    <row r="414" spans="1:256" s="15" customFormat="1" ht="14.25">
      <c r="A414" s="1"/>
      <c r="B414" s="1"/>
      <c r="C414" s="1"/>
      <c r="D414" s="1"/>
      <c r="E414" s="1"/>
      <c r="F414" s="1"/>
      <c r="G414" s="1"/>
      <c r="H414" s="1"/>
      <c r="I414" s="1"/>
      <c r="J414" s="1"/>
      <c r="K414" s="47"/>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c r="HO414" s="17"/>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c r="IS414" s="17"/>
      <c r="IT414" s="17"/>
      <c r="IU414" s="17"/>
      <c r="IV414" s="17"/>
    </row>
    <row r="415" spans="1:256" s="15" customFormat="1" ht="14.25">
      <c r="A415" s="1"/>
      <c r="B415" s="1"/>
      <c r="C415" s="1"/>
      <c r="D415" s="1"/>
      <c r="E415" s="1"/>
      <c r="F415" s="1"/>
      <c r="G415" s="1"/>
      <c r="H415" s="1"/>
      <c r="I415" s="1"/>
      <c r="J415" s="1"/>
      <c r="K415" s="47"/>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c r="IS415" s="17"/>
      <c r="IT415" s="17"/>
      <c r="IU415" s="17"/>
      <c r="IV415" s="17"/>
    </row>
    <row r="416" spans="1:256" s="15" customFormat="1" ht="14.25">
      <c r="A416" s="1"/>
      <c r="B416" s="1"/>
      <c r="C416" s="1"/>
      <c r="D416" s="1"/>
      <c r="E416" s="1"/>
      <c r="F416" s="1"/>
      <c r="G416" s="1"/>
      <c r="H416" s="1"/>
      <c r="I416" s="1"/>
      <c r="J416" s="1"/>
      <c r="K416" s="47"/>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c r="HB416" s="17"/>
      <c r="HC416" s="17"/>
      <c r="HD416" s="17"/>
      <c r="HE416" s="17"/>
      <c r="HF416" s="17"/>
      <c r="HG416" s="17"/>
      <c r="HH416" s="17"/>
      <c r="HI416" s="17"/>
      <c r="HJ416" s="17"/>
      <c r="HK416" s="17"/>
      <c r="HL416" s="17"/>
      <c r="HM416" s="17"/>
      <c r="HN416" s="17"/>
      <c r="HO416" s="17"/>
      <c r="HP416" s="17"/>
      <c r="HQ416" s="17"/>
      <c r="HR416" s="17"/>
      <c r="HS416" s="17"/>
      <c r="HT416" s="17"/>
      <c r="HU416" s="17"/>
      <c r="HV416" s="17"/>
      <c r="HW416" s="17"/>
      <c r="HX416" s="17"/>
      <c r="HY416" s="17"/>
      <c r="HZ416" s="17"/>
      <c r="IA416" s="17"/>
      <c r="IB416" s="17"/>
      <c r="IC416" s="17"/>
      <c r="ID416" s="17"/>
      <c r="IE416" s="17"/>
      <c r="IF416" s="17"/>
      <c r="IG416" s="17"/>
      <c r="IH416" s="17"/>
      <c r="II416" s="17"/>
      <c r="IJ416" s="17"/>
      <c r="IK416" s="17"/>
      <c r="IL416" s="17"/>
      <c r="IM416" s="17"/>
      <c r="IN416" s="17"/>
      <c r="IO416" s="17"/>
      <c r="IP416" s="17"/>
      <c r="IQ416" s="17"/>
      <c r="IR416" s="17"/>
      <c r="IS416" s="17"/>
      <c r="IT416" s="17"/>
      <c r="IU416" s="17"/>
      <c r="IV416" s="17"/>
    </row>
    <row r="417" spans="1:256" s="15" customFormat="1" ht="14.25">
      <c r="A417" s="1"/>
      <c r="B417" s="1"/>
      <c r="C417" s="1"/>
      <c r="D417" s="1"/>
      <c r="E417" s="1"/>
      <c r="F417" s="1"/>
      <c r="G417" s="1"/>
      <c r="H417" s="1"/>
      <c r="I417" s="1"/>
      <c r="J417" s="1"/>
      <c r="K417" s="47"/>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c r="HB417" s="17"/>
      <c r="HC417" s="17"/>
      <c r="HD417" s="17"/>
      <c r="HE417" s="17"/>
      <c r="HF417" s="17"/>
      <c r="HG417" s="17"/>
      <c r="HH417" s="17"/>
      <c r="HI417" s="17"/>
      <c r="HJ417" s="17"/>
      <c r="HK417" s="17"/>
      <c r="HL417" s="17"/>
      <c r="HM417" s="17"/>
      <c r="HN417" s="17"/>
      <c r="HO417" s="17"/>
      <c r="HP417" s="17"/>
      <c r="HQ417" s="17"/>
      <c r="HR417" s="17"/>
      <c r="HS417" s="17"/>
      <c r="HT417" s="17"/>
      <c r="HU417" s="17"/>
      <c r="HV417" s="17"/>
      <c r="HW417" s="17"/>
      <c r="HX417" s="17"/>
      <c r="HY417" s="17"/>
      <c r="HZ417" s="17"/>
      <c r="IA417" s="17"/>
      <c r="IB417" s="17"/>
      <c r="IC417" s="17"/>
      <c r="ID417" s="17"/>
      <c r="IE417" s="17"/>
      <c r="IF417" s="17"/>
      <c r="IG417" s="17"/>
      <c r="IH417" s="17"/>
      <c r="II417" s="17"/>
      <c r="IJ417" s="17"/>
      <c r="IK417" s="17"/>
      <c r="IL417" s="17"/>
      <c r="IM417" s="17"/>
      <c r="IN417" s="17"/>
      <c r="IO417" s="17"/>
      <c r="IP417" s="17"/>
      <c r="IQ417" s="17"/>
      <c r="IR417" s="17"/>
      <c r="IS417" s="17"/>
      <c r="IT417" s="17"/>
      <c r="IU417" s="17"/>
      <c r="IV417" s="17"/>
    </row>
    <row r="418" spans="1:256" s="15" customFormat="1" ht="14.25">
      <c r="A418" s="1"/>
      <c r="B418" s="1"/>
      <c r="C418" s="1"/>
      <c r="D418" s="1"/>
      <c r="E418" s="1"/>
      <c r="F418" s="1"/>
      <c r="G418" s="1"/>
      <c r="H418" s="1"/>
      <c r="I418" s="1"/>
      <c r="J418" s="1"/>
      <c r="K418" s="47"/>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c r="IS418" s="17"/>
      <c r="IT418" s="17"/>
      <c r="IU418" s="17"/>
      <c r="IV418" s="17"/>
    </row>
    <row r="419" spans="1:256" s="15" customFormat="1" ht="14.25">
      <c r="A419" s="1"/>
      <c r="B419" s="1"/>
      <c r="C419" s="1"/>
      <c r="D419" s="1"/>
      <c r="E419" s="1"/>
      <c r="F419" s="1"/>
      <c r="G419" s="1"/>
      <c r="H419" s="1"/>
      <c r="I419" s="1"/>
      <c r="J419" s="1"/>
      <c r="K419" s="47"/>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c r="IS419" s="17"/>
      <c r="IT419" s="17"/>
      <c r="IU419" s="17"/>
      <c r="IV419" s="17"/>
    </row>
    <row r="420" spans="1:256" s="15" customFormat="1" ht="14.25">
      <c r="A420" s="1"/>
      <c r="B420" s="1"/>
      <c r="C420" s="1"/>
      <c r="D420" s="1"/>
      <c r="E420" s="1"/>
      <c r="F420" s="1"/>
      <c r="G420" s="1"/>
      <c r="H420" s="1"/>
      <c r="I420" s="1"/>
      <c r="J420" s="1"/>
      <c r="K420" s="47"/>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c r="HJ420" s="17"/>
      <c r="HK420" s="17"/>
      <c r="HL420" s="17"/>
      <c r="HM420" s="17"/>
      <c r="HN420" s="17"/>
      <c r="HO420" s="17"/>
      <c r="HP420" s="17"/>
      <c r="HQ420" s="17"/>
      <c r="HR420" s="17"/>
      <c r="HS420" s="17"/>
      <c r="HT420" s="17"/>
      <c r="HU420" s="17"/>
      <c r="HV420" s="17"/>
      <c r="HW420" s="17"/>
      <c r="HX420" s="17"/>
      <c r="HY420" s="17"/>
      <c r="HZ420" s="17"/>
      <c r="IA420" s="17"/>
      <c r="IB420" s="17"/>
      <c r="IC420" s="17"/>
      <c r="ID420" s="17"/>
      <c r="IE420" s="17"/>
      <c r="IF420" s="17"/>
      <c r="IG420" s="17"/>
      <c r="IH420" s="17"/>
      <c r="II420" s="17"/>
      <c r="IJ420" s="17"/>
      <c r="IK420" s="17"/>
      <c r="IL420" s="17"/>
      <c r="IM420" s="17"/>
      <c r="IN420" s="17"/>
      <c r="IO420" s="17"/>
      <c r="IP420" s="17"/>
      <c r="IQ420" s="17"/>
      <c r="IR420" s="17"/>
      <c r="IS420" s="17"/>
      <c r="IT420" s="17"/>
      <c r="IU420" s="17"/>
      <c r="IV420" s="17"/>
    </row>
    <row r="421" spans="1:256" s="15" customFormat="1" ht="14.25">
      <c r="A421" s="1"/>
      <c r="B421" s="1"/>
      <c r="C421" s="1"/>
      <c r="D421" s="1"/>
      <c r="E421" s="1"/>
      <c r="F421" s="1"/>
      <c r="G421" s="1"/>
      <c r="H421" s="1"/>
      <c r="I421" s="1"/>
      <c r="J421" s="1"/>
      <c r="K421" s="47"/>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c r="IS421" s="17"/>
      <c r="IT421" s="17"/>
      <c r="IU421" s="17"/>
      <c r="IV421" s="17"/>
    </row>
    <row r="422" spans="1:256" s="15" customFormat="1" ht="14.25">
      <c r="A422" s="1"/>
      <c r="B422" s="1"/>
      <c r="C422" s="1"/>
      <c r="D422" s="1"/>
      <c r="E422" s="1"/>
      <c r="F422" s="1"/>
      <c r="G422" s="1"/>
      <c r="H422" s="1"/>
      <c r="I422" s="1"/>
      <c r="J422" s="1"/>
      <c r="K422" s="47"/>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c r="HB422" s="17"/>
      <c r="HC422" s="17"/>
      <c r="HD422" s="17"/>
      <c r="HE422" s="17"/>
      <c r="HF422" s="17"/>
      <c r="HG422" s="17"/>
      <c r="HH422" s="17"/>
      <c r="HI422" s="17"/>
      <c r="HJ422" s="17"/>
      <c r="HK422" s="17"/>
      <c r="HL422" s="17"/>
      <c r="HM422" s="17"/>
      <c r="HN422" s="17"/>
      <c r="HO422" s="17"/>
      <c r="HP422" s="17"/>
      <c r="HQ422" s="17"/>
      <c r="HR422" s="17"/>
      <c r="HS422" s="17"/>
      <c r="HT422" s="17"/>
      <c r="HU422" s="17"/>
      <c r="HV422" s="17"/>
      <c r="HW422" s="17"/>
      <c r="HX422" s="17"/>
      <c r="HY422" s="17"/>
      <c r="HZ422" s="17"/>
      <c r="IA422" s="17"/>
      <c r="IB422" s="17"/>
      <c r="IC422" s="17"/>
      <c r="ID422" s="17"/>
      <c r="IE422" s="17"/>
      <c r="IF422" s="17"/>
      <c r="IG422" s="17"/>
      <c r="IH422" s="17"/>
      <c r="II422" s="17"/>
      <c r="IJ422" s="17"/>
      <c r="IK422" s="17"/>
      <c r="IL422" s="17"/>
      <c r="IM422" s="17"/>
      <c r="IN422" s="17"/>
      <c r="IO422" s="17"/>
      <c r="IP422" s="17"/>
      <c r="IQ422" s="17"/>
      <c r="IR422" s="17"/>
      <c r="IS422" s="17"/>
      <c r="IT422" s="17"/>
      <c r="IU422" s="17"/>
      <c r="IV422" s="17"/>
    </row>
    <row r="423" spans="1:256" s="15" customFormat="1" ht="14.25">
      <c r="A423" s="1"/>
      <c r="B423" s="1"/>
      <c r="C423" s="1"/>
      <c r="D423" s="1"/>
      <c r="E423" s="1"/>
      <c r="F423" s="1"/>
      <c r="G423" s="1"/>
      <c r="H423" s="1"/>
      <c r="I423" s="1"/>
      <c r="J423" s="1"/>
      <c r="K423" s="47"/>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c r="IT423" s="17"/>
      <c r="IU423" s="17"/>
      <c r="IV423" s="17"/>
    </row>
    <row r="424" spans="1:256" s="15" customFormat="1" ht="14.25">
      <c r="A424" s="1"/>
      <c r="B424" s="1"/>
      <c r="C424" s="1"/>
      <c r="D424" s="1"/>
      <c r="E424" s="1"/>
      <c r="F424" s="1"/>
      <c r="G424" s="1"/>
      <c r="H424" s="1"/>
      <c r="I424" s="1"/>
      <c r="J424" s="1"/>
      <c r="K424" s="47"/>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c r="HB424" s="17"/>
      <c r="HC424" s="17"/>
      <c r="HD424" s="17"/>
      <c r="HE424" s="17"/>
      <c r="HF424" s="17"/>
      <c r="HG424" s="17"/>
      <c r="HH424" s="17"/>
      <c r="HI424" s="17"/>
      <c r="HJ424" s="17"/>
      <c r="HK424" s="17"/>
      <c r="HL424" s="17"/>
      <c r="HM424" s="17"/>
      <c r="HN424" s="17"/>
      <c r="HO424" s="17"/>
      <c r="HP424" s="17"/>
      <c r="HQ424" s="17"/>
      <c r="HR424" s="17"/>
      <c r="HS424" s="17"/>
      <c r="HT424" s="17"/>
      <c r="HU424" s="17"/>
      <c r="HV424" s="17"/>
      <c r="HW424" s="17"/>
      <c r="HX424" s="17"/>
      <c r="HY424" s="17"/>
      <c r="HZ424" s="17"/>
      <c r="IA424" s="17"/>
      <c r="IB424" s="17"/>
      <c r="IC424" s="17"/>
      <c r="ID424" s="17"/>
      <c r="IE424" s="17"/>
      <c r="IF424" s="17"/>
      <c r="IG424" s="17"/>
      <c r="IH424" s="17"/>
      <c r="II424" s="17"/>
      <c r="IJ424" s="17"/>
      <c r="IK424" s="17"/>
      <c r="IL424" s="17"/>
      <c r="IM424" s="17"/>
      <c r="IN424" s="17"/>
      <c r="IO424" s="17"/>
      <c r="IP424" s="17"/>
      <c r="IQ424" s="17"/>
      <c r="IR424" s="17"/>
      <c r="IS424" s="17"/>
      <c r="IT424" s="17"/>
      <c r="IU424" s="17"/>
      <c r="IV424" s="17"/>
    </row>
    <row r="425" spans="1:256" s="15" customFormat="1" ht="14.25">
      <c r="A425" s="1"/>
      <c r="B425" s="1"/>
      <c r="C425" s="1"/>
      <c r="D425" s="1"/>
      <c r="E425" s="1"/>
      <c r="F425" s="1"/>
      <c r="G425" s="1"/>
      <c r="H425" s="1"/>
      <c r="I425" s="1"/>
      <c r="J425" s="1"/>
      <c r="K425" s="47"/>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c r="IS425" s="17"/>
      <c r="IT425" s="17"/>
      <c r="IU425" s="17"/>
      <c r="IV425" s="17"/>
    </row>
    <row r="426" spans="1:256" s="15" customFormat="1" ht="14.25">
      <c r="A426" s="1"/>
      <c r="B426" s="1"/>
      <c r="C426" s="1"/>
      <c r="D426" s="1"/>
      <c r="E426" s="1"/>
      <c r="F426" s="1"/>
      <c r="G426" s="1"/>
      <c r="H426" s="1"/>
      <c r="I426" s="1"/>
      <c r="J426" s="1"/>
      <c r="K426" s="47"/>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c r="IS426" s="17"/>
      <c r="IT426" s="17"/>
      <c r="IU426" s="17"/>
      <c r="IV426" s="17"/>
    </row>
    <row r="427" spans="1:256" s="15" customFormat="1" ht="14.25">
      <c r="A427" s="1"/>
      <c r="B427" s="1"/>
      <c r="C427" s="1"/>
      <c r="D427" s="1"/>
      <c r="E427" s="1"/>
      <c r="F427" s="1"/>
      <c r="G427" s="1"/>
      <c r="H427" s="1"/>
      <c r="I427" s="1"/>
      <c r="J427" s="1"/>
      <c r="K427" s="47"/>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c r="HB427" s="17"/>
      <c r="HC427" s="17"/>
      <c r="HD427" s="17"/>
      <c r="HE427" s="17"/>
      <c r="HF427" s="17"/>
      <c r="HG427" s="17"/>
      <c r="HH427" s="17"/>
      <c r="HI427" s="17"/>
      <c r="HJ427" s="17"/>
      <c r="HK427" s="17"/>
      <c r="HL427" s="17"/>
      <c r="HM427" s="17"/>
      <c r="HN427" s="17"/>
      <c r="HO427" s="17"/>
      <c r="HP427" s="17"/>
      <c r="HQ427" s="17"/>
      <c r="HR427" s="17"/>
      <c r="HS427" s="17"/>
      <c r="HT427" s="17"/>
      <c r="HU427" s="17"/>
      <c r="HV427" s="17"/>
      <c r="HW427" s="17"/>
      <c r="HX427" s="17"/>
      <c r="HY427" s="17"/>
      <c r="HZ427" s="17"/>
      <c r="IA427" s="17"/>
      <c r="IB427" s="17"/>
      <c r="IC427" s="17"/>
      <c r="ID427" s="17"/>
      <c r="IE427" s="17"/>
      <c r="IF427" s="17"/>
      <c r="IG427" s="17"/>
      <c r="IH427" s="17"/>
      <c r="II427" s="17"/>
      <c r="IJ427" s="17"/>
      <c r="IK427" s="17"/>
      <c r="IL427" s="17"/>
      <c r="IM427" s="17"/>
      <c r="IN427" s="17"/>
      <c r="IO427" s="17"/>
      <c r="IP427" s="17"/>
      <c r="IQ427" s="17"/>
      <c r="IR427" s="17"/>
      <c r="IS427" s="17"/>
      <c r="IT427" s="17"/>
      <c r="IU427" s="17"/>
      <c r="IV427" s="17"/>
    </row>
    <row r="428" spans="1:256" s="15" customFormat="1" ht="14.25">
      <c r="A428" s="1"/>
      <c r="B428" s="1"/>
      <c r="C428" s="1"/>
      <c r="D428" s="1"/>
      <c r="E428" s="1"/>
      <c r="F428" s="1"/>
      <c r="G428" s="1"/>
      <c r="H428" s="1"/>
      <c r="I428" s="1"/>
      <c r="J428" s="1"/>
      <c r="K428" s="47"/>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c r="IS428" s="17"/>
      <c r="IT428" s="17"/>
      <c r="IU428" s="17"/>
      <c r="IV428" s="17"/>
    </row>
    <row r="429" spans="1:256" s="15" customFormat="1" ht="14.25">
      <c r="A429" s="1"/>
      <c r="B429" s="1"/>
      <c r="C429" s="1"/>
      <c r="D429" s="1"/>
      <c r="E429" s="1"/>
      <c r="F429" s="1"/>
      <c r="G429" s="1"/>
      <c r="H429" s="1"/>
      <c r="I429" s="1"/>
      <c r="J429" s="1"/>
      <c r="K429" s="47"/>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c r="IT429" s="17"/>
      <c r="IU429" s="17"/>
      <c r="IV429" s="17"/>
    </row>
    <row r="430" spans="1:256" s="15" customFormat="1" ht="14.25">
      <c r="A430" s="1"/>
      <c r="B430" s="1"/>
      <c r="C430" s="1"/>
      <c r="D430" s="1"/>
      <c r="E430" s="1"/>
      <c r="F430" s="1"/>
      <c r="G430" s="1"/>
      <c r="H430" s="1"/>
      <c r="I430" s="1"/>
      <c r="J430" s="1"/>
      <c r="K430" s="47"/>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c r="HB430" s="17"/>
      <c r="HC430" s="17"/>
      <c r="HD430" s="17"/>
      <c r="HE430" s="17"/>
      <c r="HF430" s="17"/>
      <c r="HG430" s="17"/>
      <c r="HH430" s="17"/>
      <c r="HI430" s="17"/>
      <c r="HJ430" s="17"/>
      <c r="HK430" s="17"/>
      <c r="HL430" s="17"/>
      <c r="HM430" s="17"/>
      <c r="HN430" s="17"/>
      <c r="HO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c r="IS430" s="17"/>
      <c r="IT430" s="17"/>
      <c r="IU430" s="17"/>
      <c r="IV430" s="17"/>
    </row>
    <row r="431" spans="1:256" s="15" customFormat="1" ht="14.25">
      <c r="A431" s="1"/>
      <c r="B431" s="1"/>
      <c r="C431" s="1"/>
      <c r="D431" s="1"/>
      <c r="E431" s="1"/>
      <c r="F431" s="1"/>
      <c r="G431" s="1"/>
      <c r="H431" s="1"/>
      <c r="I431" s="1"/>
      <c r="J431" s="1"/>
      <c r="K431" s="47"/>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c r="IS431" s="17"/>
      <c r="IT431" s="17"/>
      <c r="IU431" s="17"/>
      <c r="IV431" s="17"/>
    </row>
    <row r="432" spans="1:256" s="15" customFormat="1" ht="14.25">
      <c r="A432" s="1"/>
      <c r="B432" s="1"/>
      <c r="C432" s="1"/>
      <c r="D432" s="1"/>
      <c r="E432" s="1"/>
      <c r="F432" s="1"/>
      <c r="G432" s="1"/>
      <c r="H432" s="1"/>
      <c r="I432" s="1"/>
      <c r="J432" s="1"/>
      <c r="K432" s="47"/>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c r="HB432" s="17"/>
      <c r="HC432" s="17"/>
      <c r="HD432" s="17"/>
      <c r="HE432" s="17"/>
      <c r="HF432" s="17"/>
      <c r="HG432" s="17"/>
      <c r="HH432" s="17"/>
      <c r="HI432" s="17"/>
      <c r="HJ432" s="17"/>
      <c r="HK432" s="17"/>
      <c r="HL432" s="17"/>
      <c r="HM432" s="17"/>
      <c r="HN432" s="17"/>
      <c r="HO432" s="17"/>
      <c r="HP432" s="17"/>
      <c r="HQ432" s="17"/>
      <c r="HR432" s="17"/>
      <c r="HS432" s="17"/>
      <c r="HT432" s="17"/>
      <c r="HU432" s="17"/>
      <c r="HV432" s="17"/>
      <c r="HW432" s="17"/>
      <c r="HX432" s="17"/>
      <c r="HY432" s="17"/>
      <c r="HZ432" s="17"/>
      <c r="IA432" s="17"/>
      <c r="IB432" s="17"/>
      <c r="IC432" s="17"/>
      <c r="ID432" s="17"/>
      <c r="IE432" s="17"/>
      <c r="IF432" s="17"/>
      <c r="IG432" s="17"/>
      <c r="IH432" s="17"/>
      <c r="II432" s="17"/>
      <c r="IJ432" s="17"/>
      <c r="IK432" s="17"/>
      <c r="IL432" s="17"/>
      <c r="IM432" s="17"/>
      <c r="IN432" s="17"/>
      <c r="IO432" s="17"/>
      <c r="IP432" s="17"/>
      <c r="IQ432" s="17"/>
      <c r="IR432" s="17"/>
      <c r="IS432" s="17"/>
      <c r="IT432" s="17"/>
      <c r="IU432" s="17"/>
      <c r="IV432" s="17"/>
    </row>
    <row r="433" spans="1:256" s="15" customFormat="1" ht="14.25">
      <c r="A433" s="1"/>
      <c r="B433" s="1"/>
      <c r="C433" s="1"/>
      <c r="D433" s="1"/>
      <c r="E433" s="1"/>
      <c r="F433" s="1"/>
      <c r="G433" s="1"/>
      <c r="H433" s="1"/>
      <c r="I433" s="1"/>
      <c r="J433" s="1"/>
      <c r="K433" s="47"/>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7"/>
      <c r="DZ433" s="17"/>
      <c r="EA433" s="17"/>
      <c r="EB433" s="17"/>
      <c r="EC433" s="17"/>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c r="FE433" s="17"/>
      <c r="FF433" s="17"/>
      <c r="FG433" s="17"/>
      <c r="FH433" s="17"/>
      <c r="FI433" s="17"/>
      <c r="FJ433" s="17"/>
      <c r="FK433" s="17"/>
      <c r="FL433" s="17"/>
      <c r="FM433" s="17"/>
      <c r="FN433" s="17"/>
      <c r="FO433" s="17"/>
      <c r="FP433" s="17"/>
      <c r="FQ433" s="17"/>
      <c r="FR433" s="17"/>
      <c r="FS433" s="17"/>
      <c r="FT433" s="17"/>
      <c r="FU433" s="17"/>
      <c r="FV433" s="17"/>
      <c r="FW433" s="17"/>
      <c r="FX433" s="17"/>
      <c r="FY433" s="17"/>
      <c r="FZ433" s="17"/>
      <c r="GA433" s="17"/>
      <c r="GB433" s="17"/>
      <c r="GC433" s="17"/>
      <c r="GD433" s="17"/>
      <c r="GE433" s="17"/>
      <c r="GF433" s="17"/>
      <c r="GG433" s="17"/>
      <c r="GH433" s="17"/>
      <c r="GI433" s="17"/>
      <c r="GJ433" s="17"/>
      <c r="GK433" s="17"/>
      <c r="GL433" s="17"/>
      <c r="GM433" s="17"/>
      <c r="GN433" s="17"/>
      <c r="GO433" s="17"/>
      <c r="GP433" s="17"/>
      <c r="GQ433" s="17"/>
      <c r="GR433" s="17"/>
      <c r="GS433" s="17"/>
      <c r="GT433" s="17"/>
      <c r="GU433" s="17"/>
      <c r="GV433" s="17"/>
      <c r="GW433" s="17"/>
      <c r="GX433" s="17"/>
      <c r="GY433" s="17"/>
      <c r="GZ433" s="17"/>
      <c r="HA433" s="17"/>
      <c r="HB433" s="17"/>
      <c r="HC433" s="17"/>
      <c r="HD433" s="17"/>
      <c r="HE433" s="17"/>
      <c r="HF433" s="17"/>
      <c r="HG433" s="17"/>
      <c r="HH433" s="17"/>
      <c r="HI433" s="17"/>
      <c r="HJ433" s="17"/>
      <c r="HK433" s="17"/>
      <c r="HL433" s="17"/>
      <c r="HM433" s="17"/>
      <c r="HN433" s="17"/>
      <c r="HO433" s="17"/>
      <c r="HP433" s="17"/>
      <c r="HQ433" s="17"/>
      <c r="HR433" s="17"/>
      <c r="HS433" s="17"/>
      <c r="HT433" s="17"/>
      <c r="HU433" s="17"/>
      <c r="HV433" s="17"/>
      <c r="HW433" s="17"/>
      <c r="HX433" s="17"/>
      <c r="HY433" s="17"/>
      <c r="HZ433" s="17"/>
      <c r="IA433" s="17"/>
      <c r="IB433" s="17"/>
      <c r="IC433" s="17"/>
      <c r="ID433" s="17"/>
      <c r="IE433" s="17"/>
      <c r="IF433" s="17"/>
      <c r="IG433" s="17"/>
      <c r="IH433" s="17"/>
      <c r="II433" s="17"/>
      <c r="IJ433" s="17"/>
      <c r="IK433" s="17"/>
      <c r="IL433" s="17"/>
      <c r="IM433" s="17"/>
      <c r="IN433" s="17"/>
      <c r="IO433" s="17"/>
      <c r="IP433" s="17"/>
      <c r="IQ433" s="17"/>
      <c r="IR433" s="17"/>
      <c r="IS433" s="17"/>
      <c r="IT433" s="17"/>
      <c r="IU433" s="17"/>
      <c r="IV433" s="17"/>
    </row>
    <row r="434" spans="1:256" s="15" customFormat="1" ht="14.25">
      <c r="A434" s="1"/>
      <c r="B434" s="1"/>
      <c r="C434" s="1"/>
      <c r="D434" s="1"/>
      <c r="E434" s="1"/>
      <c r="F434" s="1"/>
      <c r="G434" s="1"/>
      <c r="H434" s="1"/>
      <c r="I434" s="1"/>
      <c r="J434" s="1"/>
      <c r="K434" s="47"/>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7"/>
      <c r="DZ434" s="17"/>
      <c r="EA434" s="17"/>
      <c r="EB434" s="17"/>
      <c r="EC434" s="17"/>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c r="FE434" s="17"/>
      <c r="FF434" s="17"/>
      <c r="FG434" s="17"/>
      <c r="FH434" s="17"/>
      <c r="FI434" s="17"/>
      <c r="FJ434" s="17"/>
      <c r="FK434" s="17"/>
      <c r="FL434" s="17"/>
      <c r="FM434" s="17"/>
      <c r="FN434" s="17"/>
      <c r="FO434" s="17"/>
      <c r="FP434" s="17"/>
      <c r="FQ434" s="17"/>
      <c r="FR434" s="17"/>
      <c r="FS434" s="17"/>
      <c r="FT434" s="17"/>
      <c r="FU434" s="17"/>
      <c r="FV434" s="17"/>
      <c r="FW434" s="17"/>
      <c r="FX434" s="17"/>
      <c r="FY434" s="17"/>
      <c r="FZ434" s="17"/>
      <c r="GA434" s="17"/>
      <c r="GB434" s="17"/>
      <c r="GC434" s="17"/>
      <c r="GD434" s="17"/>
      <c r="GE434" s="17"/>
      <c r="GF434" s="17"/>
      <c r="GG434" s="17"/>
      <c r="GH434" s="17"/>
      <c r="GI434" s="17"/>
      <c r="GJ434" s="17"/>
      <c r="GK434" s="17"/>
      <c r="GL434" s="17"/>
      <c r="GM434" s="17"/>
      <c r="GN434" s="17"/>
      <c r="GO434" s="17"/>
      <c r="GP434" s="17"/>
      <c r="GQ434" s="17"/>
      <c r="GR434" s="17"/>
      <c r="GS434" s="17"/>
      <c r="GT434" s="17"/>
      <c r="GU434" s="17"/>
      <c r="GV434" s="17"/>
      <c r="GW434" s="17"/>
      <c r="GX434" s="17"/>
      <c r="GY434" s="17"/>
      <c r="GZ434" s="17"/>
      <c r="HA434" s="17"/>
      <c r="HB434" s="17"/>
      <c r="HC434" s="17"/>
      <c r="HD434" s="17"/>
      <c r="HE434" s="17"/>
      <c r="HF434" s="17"/>
      <c r="HG434" s="17"/>
      <c r="HH434" s="17"/>
      <c r="HI434" s="17"/>
      <c r="HJ434" s="17"/>
      <c r="HK434" s="17"/>
      <c r="HL434" s="17"/>
      <c r="HM434" s="17"/>
      <c r="HN434" s="17"/>
      <c r="HO434" s="17"/>
      <c r="HP434" s="17"/>
      <c r="HQ434" s="17"/>
      <c r="HR434" s="17"/>
      <c r="HS434" s="17"/>
      <c r="HT434" s="17"/>
      <c r="HU434" s="17"/>
      <c r="HV434" s="17"/>
      <c r="HW434" s="17"/>
      <c r="HX434" s="17"/>
      <c r="HY434" s="17"/>
      <c r="HZ434" s="17"/>
      <c r="IA434" s="17"/>
      <c r="IB434" s="17"/>
      <c r="IC434" s="17"/>
      <c r="ID434" s="17"/>
      <c r="IE434" s="17"/>
      <c r="IF434" s="17"/>
      <c r="IG434" s="17"/>
      <c r="IH434" s="17"/>
      <c r="II434" s="17"/>
      <c r="IJ434" s="17"/>
      <c r="IK434" s="17"/>
      <c r="IL434" s="17"/>
      <c r="IM434" s="17"/>
      <c r="IN434" s="17"/>
      <c r="IO434" s="17"/>
      <c r="IP434" s="17"/>
      <c r="IQ434" s="17"/>
      <c r="IR434" s="17"/>
      <c r="IS434" s="17"/>
      <c r="IT434" s="17"/>
      <c r="IU434" s="17"/>
      <c r="IV434" s="17"/>
    </row>
    <row r="435" spans="1:256" s="15" customFormat="1" ht="14.25">
      <c r="A435" s="1"/>
      <c r="B435" s="1"/>
      <c r="C435" s="1"/>
      <c r="D435" s="1"/>
      <c r="E435" s="1"/>
      <c r="F435" s="1"/>
      <c r="G435" s="1"/>
      <c r="H435" s="1"/>
      <c r="I435" s="1"/>
      <c r="J435" s="1"/>
      <c r="K435" s="47"/>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7"/>
      <c r="DZ435" s="17"/>
      <c r="EA435" s="17"/>
      <c r="EB435" s="17"/>
      <c r="EC435" s="17"/>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c r="FE435" s="17"/>
      <c r="FF435" s="17"/>
      <c r="FG435" s="17"/>
      <c r="FH435" s="17"/>
      <c r="FI435" s="17"/>
      <c r="FJ435" s="17"/>
      <c r="FK435" s="17"/>
      <c r="FL435" s="17"/>
      <c r="FM435" s="17"/>
      <c r="FN435" s="17"/>
      <c r="FO435" s="17"/>
      <c r="FP435" s="17"/>
      <c r="FQ435" s="17"/>
      <c r="FR435" s="17"/>
      <c r="FS435" s="17"/>
      <c r="FT435" s="17"/>
      <c r="FU435" s="17"/>
      <c r="FV435" s="17"/>
      <c r="FW435" s="17"/>
      <c r="FX435" s="17"/>
      <c r="FY435" s="17"/>
      <c r="FZ435" s="17"/>
      <c r="GA435" s="17"/>
      <c r="GB435" s="17"/>
      <c r="GC435" s="17"/>
      <c r="GD435" s="17"/>
      <c r="GE435" s="17"/>
      <c r="GF435" s="17"/>
      <c r="GG435" s="17"/>
      <c r="GH435" s="17"/>
      <c r="GI435" s="17"/>
      <c r="GJ435" s="17"/>
      <c r="GK435" s="17"/>
      <c r="GL435" s="17"/>
      <c r="GM435" s="17"/>
      <c r="GN435" s="17"/>
      <c r="GO435" s="17"/>
      <c r="GP435" s="17"/>
      <c r="GQ435" s="17"/>
      <c r="GR435" s="17"/>
      <c r="GS435" s="17"/>
      <c r="GT435" s="17"/>
      <c r="GU435" s="17"/>
      <c r="GV435" s="17"/>
      <c r="GW435" s="17"/>
      <c r="GX435" s="17"/>
      <c r="GY435" s="17"/>
      <c r="GZ435" s="17"/>
      <c r="HA435" s="17"/>
      <c r="HB435" s="17"/>
      <c r="HC435" s="17"/>
      <c r="HD435" s="17"/>
      <c r="HE435" s="17"/>
      <c r="HF435" s="17"/>
      <c r="HG435" s="17"/>
      <c r="HH435" s="17"/>
      <c r="HI435" s="17"/>
      <c r="HJ435" s="17"/>
      <c r="HK435" s="17"/>
      <c r="HL435" s="17"/>
      <c r="HM435" s="17"/>
      <c r="HN435" s="17"/>
      <c r="HO435" s="17"/>
      <c r="HP435" s="17"/>
      <c r="HQ435" s="17"/>
      <c r="HR435" s="17"/>
      <c r="HS435" s="17"/>
      <c r="HT435" s="17"/>
      <c r="HU435" s="17"/>
      <c r="HV435" s="17"/>
      <c r="HW435" s="17"/>
      <c r="HX435" s="17"/>
      <c r="HY435" s="17"/>
      <c r="HZ435" s="17"/>
      <c r="IA435" s="17"/>
      <c r="IB435" s="17"/>
      <c r="IC435" s="17"/>
      <c r="ID435" s="17"/>
      <c r="IE435" s="17"/>
      <c r="IF435" s="17"/>
      <c r="IG435" s="17"/>
      <c r="IH435" s="17"/>
      <c r="II435" s="17"/>
      <c r="IJ435" s="17"/>
      <c r="IK435" s="17"/>
      <c r="IL435" s="17"/>
      <c r="IM435" s="17"/>
      <c r="IN435" s="17"/>
      <c r="IO435" s="17"/>
      <c r="IP435" s="17"/>
      <c r="IQ435" s="17"/>
      <c r="IR435" s="17"/>
      <c r="IS435" s="17"/>
      <c r="IT435" s="17"/>
      <c r="IU435" s="17"/>
      <c r="IV435" s="17"/>
    </row>
    <row r="436" spans="1:256" s="15" customFormat="1" ht="14.25">
      <c r="A436" s="1"/>
      <c r="B436" s="1"/>
      <c r="C436" s="1"/>
      <c r="D436" s="1"/>
      <c r="E436" s="1"/>
      <c r="F436" s="1"/>
      <c r="G436" s="1"/>
      <c r="H436" s="1"/>
      <c r="I436" s="1"/>
      <c r="J436" s="1"/>
      <c r="K436" s="47"/>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c r="HB436" s="17"/>
      <c r="HC436" s="17"/>
      <c r="HD436" s="17"/>
      <c r="HE436" s="17"/>
      <c r="HF436" s="17"/>
      <c r="HG436" s="17"/>
      <c r="HH436" s="17"/>
      <c r="HI436" s="17"/>
      <c r="HJ436" s="17"/>
      <c r="HK436" s="17"/>
      <c r="HL436" s="17"/>
      <c r="HM436" s="17"/>
      <c r="HN436" s="17"/>
      <c r="HO436" s="17"/>
      <c r="HP436" s="17"/>
      <c r="HQ436" s="17"/>
      <c r="HR436" s="17"/>
      <c r="HS436" s="17"/>
      <c r="HT436" s="17"/>
      <c r="HU436" s="17"/>
      <c r="HV436" s="17"/>
      <c r="HW436" s="17"/>
      <c r="HX436" s="17"/>
      <c r="HY436" s="17"/>
      <c r="HZ436" s="17"/>
      <c r="IA436" s="17"/>
      <c r="IB436" s="17"/>
      <c r="IC436" s="17"/>
      <c r="ID436" s="17"/>
      <c r="IE436" s="17"/>
      <c r="IF436" s="17"/>
      <c r="IG436" s="17"/>
      <c r="IH436" s="17"/>
      <c r="II436" s="17"/>
      <c r="IJ436" s="17"/>
      <c r="IK436" s="17"/>
      <c r="IL436" s="17"/>
      <c r="IM436" s="17"/>
      <c r="IN436" s="17"/>
      <c r="IO436" s="17"/>
      <c r="IP436" s="17"/>
      <c r="IQ436" s="17"/>
      <c r="IR436" s="17"/>
      <c r="IS436" s="17"/>
      <c r="IT436" s="17"/>
      <c r="IU436" s="17"/>
      <c r="IV436" s="17"/>
    </row>
    <row r="437" spans="1:256" s="15" customFormat="1" ht="14.25">
      <c r="A437" s="1"/>
      <c r="B437" s="1"/>
      <c r="C437" s="1"/>
      <c r="D437" s="1"/>
      <c r="E437" s="1"/>
      <c r="F437" s="1"/>
      <c r="G437" s="1"/>
      <c r="H437" s="1"/>
      <c r="I437" s="1"/>
      <c r="J437" s="1"/>
      <c r="K437" s="47"/>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7"/>
      <c r="DZ437" s="17"/>
      <c r="EA437" s="17"/>
      <c r="EB437" s="17"/>
      <c r="EC437" s="17"/>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c r="FE437" s="17"/>
      <c r="FF437" s="17"/>
      <c r="FG437" s="17"/>
      <c r="FH437" s="17"/>
      <c r="FI437" s="17"/>
      <c r="FJ437" s="17"/>
      <c r="FK437" s="17"/>
      <c r="FL437" s="17"/>
      <c r="FM437" s="17"/>
      <c r="FN437" s="17"/>
      <c r="FO437" s="17"/>
      <c r="FP437" s="17"/>
      <c r="FQ437" s="17"/>
      <c r="FR437" s="17"/>
      <c r="FS437" s="17"/>
      <c r="FT437" s="17"/>
      <c r="FU437" s="17"/>
      <c r="FV437" s="17"/>
      <c r="FW437" s="17"/>
      <c r="FX437" s="17"/>
      <c r="FY437" s="17"/>
      <c r="FZ437" s="17"/>
      <c r="GA437" s="17"/>
      <c r="GB437" s="17"/>
      <c r="GC437" s="17"/>
      <c r="GD437" s="17"/>
      <c r="GE437" s="17"/>
      <c r="GF437" s="17"/>
      <c r="GG437" s="17"/>
      <c r="GH437" s="17"/>
      <c r="GI437" s="17"/>
      <c r="GJ437" s="17"/>
      <c r="GK437" s="17"/>
      <c r="GL437" s="17"/>
      <c r="GM437" s="17"/>
      <c r="GN437" s="17"/>
      <c r="GO437" s="17"/>
      <c r="GP437" s="17"/>
      <c r="GQ437" s="17"/>
      <c r="GR437" s="17"/>
      <c r="GS437" s="17"/>
      <c r="GT437" s="17"/>
      <c r="GU437" s="17"/>
      <c r="GV437" s="17"/>
      <c r="GW437" s="17"/>
      <c r="GX437" s="17"/>
      <c r="GY437" s="17"/>
      <c r="GZ437" s="17"/>
      <c r="HA437" s="17"/>
      <c r="HB437" s="17"/>
      <c r="HC437" s="17"/>
      <c r="HD437" s="17"/>
      <c r="HE437" s="17"/>
      <c r="HF437" s="17"/>
      <c r="HG437" s="17"/>
      <c r="HH437" s="17"/>
      <c r="HI437" s="17"/>
      <c r="HJ437" s="17"/>
      <c r="HK437" s="17"/>
      <c r="HL437" s="17"/>
      <c r="HM437" s="17"/>
      <c r="HN437" s="17"/>
      <c r="HO437" s="17"/>
      <c r="HP437" s="17"/>
      <c r="HQ437" s="17"/>
      <c r="HR437" s="17"/>
      <c r="HS437" s="17"/>
      <c r="HT437" s="17"/>
      <c r="HU437" s="17"/>
      <c r="HV437" s="17"/>
      <c r="HW437" s="17"/>
      <c r="HX437" s="17"/>
      <c r="HY437" s="17"/>
      <c r="HZ437" s="17"/>
      <c r="IA437" s="17"/>
      <c r="IB437" s="17"/>
      <c r="IC437" s="17"/>
      <c r="ID437" s="17"/>
      <c r="IE437" s="17"/>
      <c r="IF437" s="17"/>
      <c r="IG437" s="17"/>
      <c r="IH437" s="17"/>
      <c r="II437" s="17"/>
      <c r="IJ437" s="17"/>
      <c r="IK437" s="17"/>
      <c r="IL437" s="17"/>
      <c r="IM437" s="17"/>
      <c r="IN437" s="17"/>
      <c r="IO437" s="17"/>
      <c r="IP437" s="17"/>
      <c r="IQ437" s="17"/>
      <c r="IR437" s="17"/>
      <c r="IS437" s="17"/>
      <c r="IT437" s="17"/>
      <c r="IU437" s="17"/>
      <c r="IV437" s="17"/>
    </row>
    <row r="438" spans="1:256" s="15" customFormat="1" ht="14.25">
      <c r="A438" s="1"/>
      <c r="B438" s="1"/>
      <c r="C438" s="1"/>
      <c r="D438" s="1"/>
      <c r="E438" s="1"/>
      <c r="F438" s="1"/>
      <c r="G438" s="1"/>
      <c r="H438" s="1"/>
      <c r="I438" s="1"/>
      <c r="J438" s="1"/>
      <c r="K438" s="47"/>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c r="FE438" s="17"/>
      <c r="FF438" s="17"/>
      <c r="FG438" s="17"/>
      <c r="FH438" s="17"/>
      <c r="FI438" s="17"/>
      <c r="FJ438" s="17"/>
      <c r="FK438" s="17"/>
      <c r="FL438" s="17"/>
      <c r="FM438" s="17"/>
      <c r="FN438" s="17"/>
      <c r="FO438" s="17"/>
      <c r="FP438" s="17"/>
      <c r="FQ438" s="17"/>
      <c r="FR438" s="17"/>
      <c r="FS438" s="17"/>
      <c r="FT438" s="17"/>
      <c r="FU438" s="17"/>
      <c r="FV438" s="17"/>
      <c r="FW438" s="17"/>
      <c r="FX438" s="17"/>
      <c r="FY438" s="17"/>
      <c r="FZ438" s="17"/>
      <c r="GA438" s="17"/>
      <c r="GB438" s="17"/>
      <c r="GC438" s="17"/>
      <c r="GD438" s="17"/>
      <c r="GE438" s="17"/>
      <c r="GF438" s="17"/>
      <c r="GG438" s="17"/>
      <c r="GH438" s="17"/>
      <c r="GI438" s="17"/>
      <c r="GJ438" s="17"/>
      <c r="GK438" s="17"/>
      <c r="GL438" s="17"/>
      <c r="GM438" s="17"/>
      <c r="GN438" s="17"/>
      <c r="GO438" s="17"/>
      <c r="GP438" s="17"/>
      <c r="GQ438" s="17"/>
      <c r="GR438" s="17"/>
      <c r="GS438" s="17"/>
      <c r="GT438" s="17"/>
      <c r="GU438" s="17"/>
      <c r="GV438" s="17"/>
      <c r="GW438" s="17"/>
      <c r="GX438" s="17"/>
      <c r="GY438" s="17"/>
      <c r="GZ438" s="17"/>
      <c r="HA438" s="17"/>
      <c r="HB438" s="17"/>
      <c r="HC438" s="17"/>
      <c r="HD438" s="17"/>
      <c r="HE438" s="17"/>
      <c r="HF438" s="17"/>
      <c r="HG438" s="17"/>
      <c r="HH438" s="17"/>
      <c r="HI438" s="17"/>
      <c r="HJ438" s="17"/>
      <c r="HK438" s="17"/>
      <c r="HL438" s="17"/>
      <c r="HM438" s="17"/>
      <c r="HN438" s="17"/>
      <c r="HO438" s="17"/>
      <c r="HP438" s="17"/>
      <c r="HQ438" s="17"/>
      <c r="HR438" s="17"/>
      <c r="HS438" s="17"/>
      <c r="HT438" s="17"/>
      <c r="HU438" s="17"/>
      <c r="HV438" s="17"/>
      <c r="HW438" s="17"/>
      <c r="HX438" s="17"/>
      <c r="HY438" s="17"/>
      <c r="HZ438" s="17"/>
      <c r="IA438" s="17"/>
      <c r="IB438" s="17"/>
      <c r="IC438" s="17"/>
      <c r="ID438" s="17"/>
      <c r="IE438" s="17"/>
      <c r="IF438" s="17"/>
      <c r="IG438" s="17"/>
      <c r="IH438" s="17"/>
      <c r="II438" s="17"/>
      <c r="IJ438" s="17"/>
      <c r="IK438" s="17"/>
      <c r="IL438" s="17"/>
      <c r="IM438" s="17"/>
      <c r="IN438" s="17"/>
      <c r="IO438" s="17"/>
      <c r="IP438" s="17"/>
      <c r="IQ438" s="17"/>
      <c r="IR438" s="17"/>
      <c r="IS438" s="17"/>
      <c r="IT438" s="17"/>
      <c r="IU438" s="17"/>
      <c r="IV438" s="17"/>
    </row>
    <row r="439" spans="1:256" s="15" customFormat="1" ht="14.25">
      <c r="A439" s="1"/>
      <c r="B439" s="1"/>
      <c r="C439" s="1"/>
      <c r="D439" s="1"/>
      <c r="E439" s="1"/>
      <c r="F439" s="1"/>
      <c r="G439" s="1"/>
      <c r="H439" s="1"/>
      <c r="I439" s="1"/>
      <c r="J439" s="1"/>
      <c r="K439" s="47"/>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7"/>
      <c r="DZ439" s="17"/>
      <c r="EA439" s="17"/>
      <c r="EB439" s="17"/>
      <c r="EC439" s="17"/>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c r="FE439" s="17"/>
      <c r="FF439" s="17"/>
      <c r="FG439" s="17"/>
      <c r="FH439" s="17"/>
      <c r="FI439" s="17"/>
      <c r="FJ439" s="17"/>
      <c r="FK439" s="17"/>
      <c r="FL439" s="17"/>
      <c r="FM439" s="17"/>
      <c r="FN439" s="17"/>
      <c r="FO439" s="17"/>
      <c r="FP439" s="17"/>
      <c r="FQ439" s="17"/>
      <c r="FR439" s="17"/>
      <c r="FS439" s="17"/>
      <c r="FT439" s="17"/>
      <c r="FU439" s="17"/>
      <c r="FV439" s="17"/>
      <c r="FW439" s="17"/>
      <c r="FX439" s="17"/>
      <c r="FY439" s="17"/>
      <c r="FZ439" s="17"/>
      <c r="GA439" s="17"/>
      <c r="GB439" s="17"/>
      <c r="GC439" s="17"/>
      <c r="GD439" s="17"/>
      <c r="GE439" s="17"/>
      <c r="GF439" s="17"/>
      <c r="GG439" s="17"/>
      <c r="GH439" s="17"/>
      <c r="GI439" s="17"/>
      <c r="GJ439" s="17"/>
      <c r="GK439" s="17"/>
      <c r="GL439" s="17"/>
      <c r="GM439" s="17"/>
      <c r="GN439" s="17"/>
      <c r="GO439" s="17"/>
      <c r="GP439" s="17"/>
      <c r="GQ439" s="17"/>
      <c r="GR439" s="17"/>
      <c r="GS439" s="17"/>
      <c r="GT439" s="17"/>
      <c r="GU439" s="17"/>
      <c r="GV439" s="17"/>
      <c r="GW439" s="17"/>
      <c r="GX439" s="17"/>
      <c r="GY439" s="17"/>
      <c r="GZ439" s="17"/>
      <c r="HA439" s="17"/>
      <c r="HB439" s="17"/>
      <c r="HC439" s="17"/>
      <c r="HD439" s="17"/>
      <c r="HE439" s="17"/>
      <c r="HF439" s="17"/>
      <c r="HG439" s="17"/>
      <c r="HH439" s="17"/>
      <c r="HI439" s="17"/>
      <c r="HJ439" s="17"/>
      <c r="HK439" s="17"/>
      <c r="HL439" s="17"/>
      <c r="HM439" s="17"/>
      <c r="HN439" s="17"/>
      <c r="HO439" s="17"/>
      <c r="HP439" s="17"/>
      <c r="HQ439" s="17"/>
      <c r="HR439" s="17"/>
      <c r="HS439" s="17"/>
      <c r="HT439" s="17"/>
      <c r="HU439" s="17"/>
      <c r="HV439" s="17"/>
      <c r="HW439" s="17"/>
      <c r="HX439" s="17"/>
      <c r="HY439" s="17"/>
      <c r="HZ439" s="17"/>
      <c r="IA439" s="17"/>
      <c r="IB439" s="17"/>
      <c r="IC439" s="17"/>
      <c r="ID439" s="17"/>
      <c r="IE439" s="17"/>
      <c r="IF439" s="17"/>
      <c r="IG439" s="17"/>
      <c r="IH439" s="17"/>
      <c r="II439" s="17"/>
      <c r="IJ439" s="17"/>
      <c r="IK439" s="17"/>
      <c r="IL439" s="17"/>
      <c r="IM439" s="17"/>
      <c r="IN439" s="17"/>
      <c r="IO439" s="17"/>
      <c r="IP439" s="17"/>
      <c r="IQ439" s="17"/>
      <c r="IR439" s="17"/>
      <c r="IS439" s="17"/>
      <c r="IT439" s="17"/>
      <c r="IU439" s="17"/>
      <c r="IV439" s="17"/>
    </row>
    <row r="440" spans="1:256" s="15" customFormat="1" ht="14.25">
      <c r="A440" s="1"/>
      <c r="B440" s="1"/>
      <c r="C440" s="1"/>
      <c r="D440" s="1"/>
      <c r="E440" s="1"/>
      <c r="F440" s="1"/>
      <c r="G440" s="1"/>
      <c r="H440" s="1"/>
      <c r="I440" s="1"/>
      <c r="J440" s="1"/>
      <c r="K440" s="47"/>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X440" s="17"/>
      <c r="CY440" s="17"/>
      <c r="CZ440" s="17"/>
      <c r="DA440" s="17"/>
      <c r="DB440" s="17"/>
      <c r="DC440" s="17"/>
      <c r="DD440" s="17"/>
      <c r="DE440" s="17"/>
      <c r="DF440" s="17"/>
      <c r="DG440" s="17"/>
      <c r="DH440" s="17"/>
      <c r="DI440" s="17"/>
      <c r="DJ440" s="17"/>
      <c r="DK440" s="17"/>
      <c r="DL440" s="17"/>
      <c r="DM440" s="17"/>
      <c r="DN440" s="17"/>
      <c r="DO440" s="17"/>
      <c r="DP440" s="17"/>
      <c r="DQ440" s="17"/>
      <c r="DR440" s="17"/>
      <c r="DS440" s="17"/>
      <c r="DT440" s="17"/>
      <c r="DU440" s="17"/>
      <c r="DV440" s="17"/>
      <c r="DW440" s="17"/>
      <c r="DX440" s="17"/>
      <c r="DY440" s="17"/>
      <c r="DZ440" s="17"/>
      <c r="EA440" s="17"/>
      <c r="EB440" s="17"/>
      <c r="EC440" s="17"/>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c r="FE440" s="17"/>
      <c r="FF440" s="17"/>
      <c r="FG440" s="17"/>
      <c r="FH440" s="17"/>
      <c r="FI440" s="17"/>
      <c r="FJ440" s="17"/>
      <c r="FK440" s="17"/>
      <c r="FL440" s="17"/>
      <c r="FM440" s="17"/>
      <c r="FN440" s="17"/>
      <c r="FO440" s="17"/>
      <c r="FP440" s="17"/>
      <c r="FQ440" s="17"/>
      <c r="FR440" s="17"/>
      <c r="FS440" s="17"/>
      <c r="FT440" s="17"/>
      <c r="FU440" s="17"/>
      <c r="FV440" s="17"/>
      <c r="FW440" s="17"/>
      <c r="FX440" s="17"/>
      <c r="FY440" s="17"/>
      <c r="FZ440" s="17"/>
      <c r="GA440" s="17"/>
      <c r="GB440" s="17"/>
      <c r="GC440" s="17"/>
      <c r="GD440" s="17"/>
      <c r="GE440" s="17"/>
      <c r="GF440" s="17"/>
      <c r="GG440" s="17"/>
      <c r="GH440" s="17"/>
      <c r="GI440" s="17"/>
      <c r="GJ440" s="17"/>
      <c r="GK440" s="17"/>
      <c r="GL440" s="17"/>
      <c r="GM440" s="17"/>
      <c r="GN440" s="17"/>
      <c r="GO440" s="17"/>
      <c r="GP440" s="17"/>
      <c r="GQ440" s="17"/>
      <c r="GR440" s="17"/>
      <c r="GS440" s="17"/>
      <c r="GT440" s="17"/>
      <c r="GU440" s="17"/>
      <c r="GV440" s="17"/>
      <c r="GW440" s="17"/>
      <c r="GX440" s="17"/>
      <c r="GY440" s="17"/>
      <c r="GZ440" s="17"/>
      <c r="HA440" s="17"/>
      <c r="HB440" s="17"/>
      <c r="HC440" s="17"/>
      <c r="HD440" s="17"/>
      <c r="HE440" s="17"/>
      <c r="HF440" s="17"/>
      <c r="HG440" s="17"/>
      <c r="HH440" s="17"/>
      <c r="HI440" s="17"/>
      <c r="HJ440" s="17"/>
      <c r="HK440" s="17"/>
      <c r="HL440" s="17"/>
      <c r="HM440" s="17"/>
      <c r="HN440" s="17"/>
      <c r="HO440" s="17"/>
      <c r="HP440" s="17"/>
      <c r="HQ440" s="17"/>
      <c r="HR440" s="17"/>
      <c r="HS440" s="17"/>
      <c r="HT440" s="17"/>
      <c r="HU440" s="17"/>
      <c r="HV440" s="17"/>
      <c r="HW440" s="17"/>
      <c r="HX440" s="17"/>
      <c r="HY440" s="17"/>
      <c r="HZ440" s="17"/>
      <c r="IA440" s="17"/>
      <c r="IB440" s="17"/>
      <c r="IC440" s="17"/>
      <c r="ID440" s="17"/>
      <c r="IE440" s="17"/>
      <c r="IF440" s="17"/>
      <c r="IG440" s="17"/>
      <c r="IH440" s="17"/>
      <c r="II440" s="17"/>
      <c r="IJ440" s="17"/>
      <c r="IK440" s="17"/>
      <c r="IL440" s="17"/>
      <c r="IM440" s="17"/>
      <c r="IN440" s="17"/>
      <c r="IO440" s="17"/>
      <c r="IP440" s="17"/>
      <c r="IQ440" s="17"/>
      <c r="IR440" s="17"/>
      <c r="IS440" s="17"/>
      <c r="IT440" s="17"/>
      <c r="IU440" s="17"/>
      <c r="IV440" s="17"/>
    </row>
    <row r="441" spans="1:256" s="15" customFormat="1" ht="14.25">
      <c r="A441" s="1"/>
      <c r="B441" s="1"/>
      <c r="C441" s="1"/>
      <c r="D441" s="1"/>
      <c r="E441" s="1"/>
      <c r="F441" s="1"/>
      <c r="G441" s="1"/>
      <c r="H441" s="1"/>
      <c r="I441" s="1"/>
      <c r="J441" s="1"/>
      <c r="K441" s="47"/>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X441" s="17"/>
      <c r="CY441" s="17"/>
      <c r="CZ441" s="17"/>
      <c r="DA441" s="17"/>
      <c r="DB441" s="17"/>
      <c r="DC441" s="17"/>
      <c r="DD441" s="17"/>
      <c r="DE441" s="17"/>
      <c r="DF441" s="17"/>
      <c r="DG441" s="17"/>
      <c r="DH441" s="17"/>
      <c r="DI441" s="17"/>
      <c r="DJ441" s="17"/>
      <c r="DK441" s="17"/>
      <c r="DL441" s="17"/>
      <c r="DM441" s="17"/>
      <c r="DN441" s="17"/>
      <c r="DO441" s="17"/>
      <c r="DP441" s="17"/>
      <c r="DQ441" s="17"/>
      <c r="DR441" s="17"/>
      <c r="DS441" s="17"/>
      <c r="DT441" s="17"/>
      <c r="DU441" s="17"/>
      <c r="DV441" s="17"/>
      <c r="DW441" s="17"/>
      <c r="DX441" s="17"/>
      <c r="DY441" s="17"/>
      <c r="DZ441" s="17"/>
      <c r="EA441" s="17"/>
      <c r="EB441" s="17"/>
      <c r="EC441" s="17"/>
      <c r="ED441" s="17"/>
      <c r="EE441" s="17"/>
      <c r="EF441" s="17"/>
      <c r="EG441" s="17"/>
      <c r="EH441" s="17"/>
      <c r="EI441" s="17"/>
      <c r="EJ441" s="17"/>
      <c r="EK441" s="17"/>
      <c r="EL441" s="17"/>
      <c r="EM441" s="17"/>
      <c r="EN441" s="17"/>
      <c r="EO441" s="17"/>
      <c r="EP441" s="17"/>
      <c r="EQ441" s="17"/>
      <c r="ER441" s="17"/>
      <c r="ES441" s="17"/>
      <c r="ET441" s="17"/>
      <c r="EU441" s="17"/>
      <c r="EV441" s="17"/>
      <c r="EW441" s="17"/>
      <c r="EX441" s="17"/>
      <c r="EY441" s="17"/>
      <c r="EZ441" s="17"/>
      <c r="FA441" s="17"/>
      <c r="FB441" s="17"/>
      <c r="FC441" s="17"/>
      <c r="FD441" s="17"/>
      <c r="FE441" s="17"/>
      <c r="FF441" s="17"/>
      <c r="FG441" s="17"/>
      <c r="FH441" s="17"/>
      <c r="FI441" s="17"/>
      <c r="FJ441" s="17"/>
      <c r="FK441" s="17"/>
      <c r="FL441" s="17"/>
      <c r="FM441" s="17"/>
      <c r="FN441" s="17"/>
      <c r="FO441" s="17"/>
      <c r="FP441" s="17"/>
      <c r="FQ441" s="17"/>
      <c r="FR441" s="17"/>
      <c r="FS441" s="17"/>
      <c r="FT441" s="17"/>
      <c r="FU441" s="17"/>
      <c r="FV441" s="17"/>
      <c r="FW441" s="17"/>
      <c r="FX441" s="17"/>
      <c r="FY441" s="17"/>
      <c r="FZ441" s="17"/>
      <c r="GA441" s="17"/>
      <c r="GB441" s="17"/>
      <c r="GC441" s="17"/>
      <c r="GD441" s="17"/>
      <c r="GE441" s="17"/>
      <c r="GF441" s="17"/>
      <c r="GG441" s="17"/>
      <c r="GH441" s="17"/>
      <c r="GI441" s="17"/>
      <c r="GJ441" s="17"/>
      <c r="GK441" s="17"/>
      <c r="GL441" s="17"/>
      <c r="GM441" s="17"/>
      <c r="GN441" s="17"/>
      <c r="GO441" s="17"/>
      <c r="GP441" s="17"/>
      <c r="GQ441" s="17"/>
      <c r="GR441" s="17"/>
      <c r="GS441" s="17"/>
      <c r="GT441" s="17"/>
      <c r="GU441" s="17"/>
      <c r="GV441" s="17"/>
      <c r="GW441" s="17"/>
      <c r="GX441" s="17"/>
      <c r="GY441" s="17"/>
      <c r="GZ441" s="17"/>
      <c r="HA441" s="17"/>
      <c r="HB441" s="17"/>
      <c r="HC441" s="17"/>
      <c r="HD441" s="17"/>
      <c r="HE441" s="17"/>
      <c r="HF441" s="17"/>
      <c r="HG441" s="17"/>
      <c r="HH441" s="17"/>
      <c r="HI441" s="17"/>
      <c r="HJ441" s="17"/>
      <c r="HK441" s="17"/>
      <c r="HL441" s="17"/>
      <c r="HM441" s="17"/>
      <c r="HN441" s="17"/>
      <c r="HO441" s="17"/>
      <c r="HP441" s="17"/>
      <c r="HQ441" s="17"/>
      <c r="HR441" s="17"/>
      <c r="HS441" s="17"/>
      <c r="HT441" s="17"/>
      <c r="HU441" s="17"/>
      <c r="HV441" s="17"/>
      <c r="HW441" s="17"/>
      <c r="HX441" s="17"/>
      <c r="HY441" s="17"/>
      <c r="HZ441" s="17"/>
      <c r="IA441" s="17"/>
      <c r="IB441" s="17"/>
      <c r="IC441" s="17"/>
      <c r="ID441" s="17"/>
      <c r="IE441" s="17"/>
      <c r="IF441" s="17"/>
      <c r="IG441" s="17"/>
      <c r="IH441" s="17"/>
      <c r="II441" s="17"/>
      <c r="IJ441" s="17"/>
      <c r="IK441" s="17"/>
      <c r="IL441" s="17"/>
      <c r="IM441" s="17"/>
      <c r="IN441" s="17"/>
      <c r="IO441" s="17"/>
      <c r="IP441" s="17"/>
      <c r="IQ441" s="17"/>
      <c r="IR441" s="17"/>
      <c r="IS441" s="17"/>
      <c r="IT441" s="17"/>
      <c r="IU441" s="17"/>
      <c r="IV441" s="17"/>
    </row>
    <row r="442" spans="1:256" s="15" customFormat="1" ht="14.25">
      <c r="A442" s="1"/>
      <c r="B442" s="1"/>
      <c r="C442" s="1"/>
      <c r="D442" s="1"/>
      <c r="E442" s="1"/>
      <c r="F442" s="1"/>
      <c r="G442" s="1"/>
      <c r="H442" s="1"/>
      <c r="I442" s="1"/>
      <c r="J442" s="1"/>
      <c r="K442" s="47"/>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X442" s="17"/>
      <c r="CY442" s="17"/>
      <c r="CZ442" s="17"/>
      <c r="DA442" s="17"/>
      <c r="DB442" s="17"/>
      <c r="DC442" s="17"/>
      <c r="DD442" s="17"/>
      <c r="DE442" s="17"/>
      <c r="DF442" s="17"/>
      <c r="DG442" s="17"/>
      <c r="DH442" s="17"/>
      <c r="DI442" s="17"/>
      <c r="DJ442" s="17"/>
      <c r="DK442" s="17"/>
      <c r="DL442" s="17"/>
      <c r="DM442" s="17"/>
      <c r="DN442" s="17"/>
      <c r="DO442" s="17"/>
      <c r="DP442" s="17"/>
      <c r="DQ442" s="17"/>
      <c r="DR442" s="17"/>
      <c r="DS442" s="17"/>
      <c r="DT442" s="17"/>
      <c r="DU442" s="17"/>
      <c r="DV442" s="17"/>
      <c r="DW442" s="17"/>
      <c r="DX442" s="17"/>
      <c r="DY442" s="17"/>
      <c r="DZ442" s="17"/>
      <c r="EA442" s="17"/>
      <c r="EB442" s="17"/>
      <c r="EC442" s="17"/>
      <c r="ED442" s="17"/>
      <c r="EE442" s="17"/>
      <c r="EF442" s="17"/>
      <c r="EG442" s="17"/>
      <c r="EH442" s="17"/>
      <c r="EI442" s="17"/>
      <c r="EJ442" s="17"/>
      <c r="EK442" s="17"/>
      <c r="EL442" s="17"/>
      <c r="EM442" s="17"/>
      <c r="EN442" s="17"/>
      <c r="EO442" s="17"/>
      <c r="EP442" s="17"/>
      <c r="EQ442" s="17"/>
      <c r="ER442" s="17"/>
      <c r="ES442" s="17"/>
      <c r="ET442" s="17"/>
      <c r="EU442" s="17"/>
      <c r="EV442" s="17"/>
      <c r="EW442" s="17"/>
      <c r="EX442" s="17"/>
      <c r="EY442" s="17"/>
      <c r="EZ442" s="17"/>
      <c r="FA442" s="17"/>
      <c r="FB442" s="17"/>
      <c r="FC442" s="17"/>
      <c r="FD442" s="17"/>
      <c r="FE442" s="17"/>
      <c r="FF442" s="17"/>
      <c r="FG442" s="17"/>
      <c r="FH442" s="17"/>
      <c r="FI442" s="17"/>
      <c r="FJ442" s="17"/>
      <c r="FK442" s="17"/>
      <c r="FL442" s="17"/>
      <c r="FM442" s="17"/>
      <c r="FN442" s="17"/>
      <c r="FO442" s="17"/>
      <c r="FP442" s="17"/>
      <c r="FQ442" s="17"/>
      <c r="FR442" s="17"/>
      <c r="FS442" s="17"/>
      <c r="FT442" s="17"/>
      <c r="FU442" s="17"/>
      <c r="FV442" s="17"/>
      <c r="FW442" s="17"/>
      <c r="FX442" s="17"/>
      <c r="FY442" s="17"/>
      <c r="FZ442" s="17"/>
      <c r="GA442" s="17"/>
      <c r="GB442" s="17"/>
      <c r="GC442" s="17"/>
      <c r="GD442" s="17"/>
      <c r="GE442" s="17"/>
      <c r="GF442" s="17"/>
      <c r="GG442" s="17"/>
      <c r="GH442" s="17"/>
      <c r="GI442" s="17"/>
      <c r="GJ442" s="17"/>
      <c r="GK442" s="17"/>
      <c r="GL442" s="17"/>
      <c r="GM442" s="17"/>
      <c r="GN442" s="17"/>
      <c r="GO442" s="17"/>
      <c r="GP442" s="17"/>
      <c r="GQ442" s="17"/>
      <c r="GR442" s="17"/>
      <c r="GS442" s="17"/>
      <c r="GT442" s="17"/>
      <c r="GU442" s="17"/>
      <c r="GV442" s="17"/>
      <c r="GW442" s="17"/>
      <c r="GX442" s="17"/>
      <c r="GY442" s="17"/>
      <c r="GZ442" s="17"/>
      <c r="HA442" s="17"/>
      <c r="HB442" s="17"/>
      <c r="HC442" s="17"/>
      <c r="HD442" s="17"/>
      <c r="HE442" s="17"/>
      <c r="HF442" s="17"/>
      <c r="HG442" s="17"/>
      <c r="HH442" s="17"/>
      <c r="HI442" s="17"/>
      <c r="HJ442" s="17"/>
      <c r="HK442" s="17"/>
      <c r="HL442" s="17"/>
      <c r="HM442" s="17"/>
      <c r="HN442" s="17"/>
      <c r="HO442" s="17"/>
      <c r="HP442" s="17"/>
      <c r="HQ442" s="17"/>
      <c r="HR442" s="17"/>
      <c r="HS442" s="17"/>
      <c r="HT442" s="17"/>
      <c r="HU442" s="17"/>
      <c r="HV442" s="17"/>
      <c r="HW442" s="17"/>
      <c r="HX442" s="17"/>
      <c r="HY442" s="17"/>
      <c r="HZ442" s="17"/>
      <c r="IA442" s="17"/>
      <c r="IB442" s="17"/>
      <c r="IC442" s="17"/>
      <c r="ID442" s="17"/>
      <c r="IE442" s="17"/>
      <c r="IF442" s="17"/>
      <c r="IG442" s="17"/>
      <c r="IH442" s="17"/>
      <c r="II442" s="17"/>
      <c r="IJ442" s="17"/>
      <c r="IK442" s="17"/>
      <c r="IL442" s="17"/>
      <c r="IM442" s="17"/>
      <c r="IN442" s="17"/>
      <c r="IO442" s="17"/>
      <c r="IP442" s="17"/>
      <c r="IQ442" s="17"/>
      <c r="IR442" s="17"/>
      <c r="IS442" s="17"/>
      <c r="IT442" s="17"/>
      <c r="IU442" s="17"/>
      <c r="IV442" s="17"/>
    </row>
    <row r="443" spans="1:256" s="15" customFormat="1" ht="14.25">
      <c r="A443" s="1"/>
      <c r="B443" s="1"/>
      <c r="C443" s="1"/>
      <c r="D443" s="1"/>
      <c r="E443" s="1"/>
      <c r="F443" s="1"/>
      <c r="G443" s="1"/>
      <c r="H443" s="1"/>
      <c r="I443" s="1"/>
      <c r="J443" s="1"/>
      <c r="K443" s="47"/>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7"/>
      <c r="DZ443" s="17"/>
      <c r="EA443" s="17"/>
      <c r="EB443" s="17"/>
      <c r="EC443" s="1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c r="FN443" s="17"/>
      <c r="FO443" s="17"/>
      <c r="FP443" s="17"/>
      <c r="FQ443" s="17"/>
      <c r="FR443" s="17"/>
      <c r="FS443" s="17"/>
      <c r="FT443" s="17"/>
      <c r="FU443" s="17"/>
      <c r="FV443" s="17"/>
      <c r="FW443" s="17"/>
      <c r="FX443" s="17"/>
      <c r="FY443" s="17"/>
      <c r="FZ443" s="17"/>
      <c r="GA443" s="17"/>
      <c r="GB443" s="17"/>
      <c r="GC443" s="17"/>
      <c r="GD443" s="17"/>
      <c r="GE443" s="17"/>
      <c r="GF443" s="17"/>
      <c r="GG443" s="17"/>
      <c r="GH443" s="17"/>
      <c r="GI443" s="17"/>
      <c r="GJ443" s="17"/>
      <c r="GK443" s="17"/>
      <c r="GL443" s="17"/>
      <c r="GM443" s="17"/>
      <c r="GN443" s="17"/>
      <c r="GO443" s="17"/>
      <c r="GP443" s="17"/>
      <c r="GQ443" s="17"/>
      <c r="GR443" s="17"/>
      <c r="GS443" s="17"/>
      <c r="GT443" s="17"/>
      <c r="GU443" s="17"/>
      <c r="GV443" s="17"/>
      <c r="GW443" s="17"/>
      <c r="GX443" s="17"/>
      <c r="GY443" s="17"/>
      <c r="GZ443" s="17"/>
      <c r="HA443" s="17"/>
      <c r="HB443" s="17"/>
      <c r="HC443" s="17"/>
      <c r="HD443" s="17"/>
      <c r="HE443" s="17"/>
      <c r="HF443" s="17"/>
      <c r="HG443" s="17"/>
      <c r="HH443" s="17"/>
      <c r="HI443" s="17"/>
      <c r="HJ443" s="17"/>
      <c r="HK443" s="17"/>
      <c r="HL443" s="17"/>
      <c r="HM443" s="17"/>
      <c r="HN443" s="17"/>
      <c r="HO443" s="17"/>
      <c r="HP443" s="17"/>
      <c r="HQ443" s="17"/>
      <c r="HR443" s="17"/>
      <c r="HS443" s="17"/>
      <c r="HT443" s="17"/>
      <c r="HU443" s="17"/>
      <c r="HV443" s="17"/>
      <c r="HW443" s="17"/>
      <c r="HX443" s="17"/>
      <c r="HY443" s="17"/>
      <c r="HZ443" s="17"/>
      <c r="IA443" s="17"/>
      <c r="IB443" s="17"/>
      <c r="IC443" s="17"/>
      <c r="ID443" s="17"/>
      <c r="IE443" s="17"/>
      <c r="IF443" s="17"/>
      <c r="IG443" s="17"/>
      <c r="IH443" s="17"/>
      <c r="II443" s="17"/>
      <c r="IJ443" s="17"/>
      <c r="IK443" s="17"/>
      <c r="IL443" s="17"/>
      <c r="IM443" s="17"/>
      <c r="IN443" s="17"/>
      <c r="IO443" s="17"/>
      <c r="IP443" s="17"/>
      <c r="IQ443" s="17"/>
      <c r="IR443" s="17"/>
      <c r="IS443" s="17"/>
      <c r="IT443" s="17"/>
      <c r="IU443" s="17"/>
      <c r="IV443" s="17"/>
    </row>
    <row r="444" spans="1:256" s="15" customFormat="1" ht="14.25">
      <c r="A444" s="1"/>
      <c r="B444" s="1"/>
      <c r="C444" s="1"/>
      <c r="D444" s="1"/>
      <c r="E444" s="1"/>
      <c r="F444" s="1"/>
      <c r="G444" s="1"/>
      <c r="H444" s="1"/>
      <c r="I444" s="1"/>
      <c r="J444" s="1"/>
      <c r="K444" s="47"/>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X444" s="17"/>
      <c r="CY444" s="17"/>
      <c r="CZ444" s="17"/>
      <c r="DA444" s="17"/>
      <c r="DB444" s="17"/>
      <c r="DC444" s="17"/>
      <c r="DD444" s="17"/>
      <c r="DE444" s="17"/>
      <c r="DF444" s="17"/>
      <c r="DG444" s="17"/>
      <c r="DH444" s="17"/>
      <c r="DI444" s="17"/>
      <c r="DJ444" s="17"/>
      <c r="DK444" s="17"/>
      <c r="DL444" s="17"/>
      <c r="DM444" s="17"/>
      <c r="DN444" s="17"/>
      <c r="DO444" s="17"/>
      <c r="DP444" s="17"/>
      <c r="DQ444" s="17"/>
      <c r="DR444" s="17"/>
      <c r="DS444" s="17"/>
      <c r="DT444" s="17"/>
      <c r="DU444" s="17"/>
      <c r="DV444" s="17"/>
      <c r="DW444" s="17"/>
      <c r="DX444" s="17"/>
      <c r="DY444" s="17"/>
      <c r="DZ444" s="17"/>
      <c r="EA444" s="17"/>
      <c r="EB444" s="17"/>
      <c r="EC444" s="17"/>
      <c r="ED444" s="17"/>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c r="FN444" s="17"/>
      <c r="FO444" s="17"/>
      <c r="FP444" s="17"/>
      <c r="FQ444" s="17"/>
      <c r="FR444" s="17"/>
      <c r="FS444" s="17"/>
      <c r="FT444" s="17"/>
      <c r="FU444" s="17"/>
      <c r="FV444" s="17"/>
      <c r="FW444" s="17"/>
      <c r="FX444" s="17"/>
      <c r="FY444" s="17"/>
      <c r="FZ444" s="17"/>
      <c r="GA444" s="17"/>
      <c r="GB444" s="17"/>
      <c r="GC444" s="17"/>
      <c r="GD444" s="17"/>
      <c r="GE444" s="17"/>
      <c r="GF444" s="17"/>
      <c r="GG444" s="17"/>
      <c r="GH444" s="17"/>
      <c r="GI444" s="17"/>
      <c r="GJ444" s="17"/>
      <c r="GK444" s="17"/>
      <c r="GL444" s="17"/>
      <c r="GM444" s="17"/>
      <c r="GN444" s="17"/>
      <c r="GO444" s="17"/>
      <c r="GP444" s="17"/>
      <c r="GQ444" s="17"/>
      <c r="GR444" s="17"/>
      <c r="GS444" s="17"/>
      <c r="GT444" s="17"/>
      <c r="GU444" s="17"/>
      <c r="GV444" s="17"/>
      <c r="GW444" s="17"/>
      <c r="GX444" s="17"/>
      <c r="GY444" s="17"/>
      <c r="GZ444" s="17"/>
      <c r="HA444" s="17"/>
      <c r="HB444" s="17"/>
      <c r="HC444" s="17"/>
      <c r="HD444" s="17"/>
      <c r="HE444" s="17"/>
      <c r="HF444" s="17"/>
      <c r="HG444" s="17"/>
      <c r="HH444" s="17"/>
      <c r="HI444" s="17"/>
      <c r="HJ444" s="17"/>
      <c r="HK444" s="17"/>
      <c r="HL444" s="17"/>
      <c r="HM444" s="17"/>
      <c r="HN444" s="17"/>
      <c r="HO444" s="17"/>
      <c r="HP444" s="17"/>
      <c r="HQ444" s="17"/>
      <c r="HR444" s="17"/>
      <c r="HS444" s="17"/>
      <c r="HT444" s="17"/>
      <c r="HU444" s="17"/>
      <c r="HV444" s="17"/>
      <c r="HW444" s="17"/>
      <c r="HX444" s="17"/>
      <c r="HY444" s="17"/>
      <c r="HZ444" s="17"/>
      <c r="IA444" s="17"/>
      <c r="IB444" s="17"/>
      <c r="IC444" s="17"/>
      <c r="ID444" s="17"/>
      <c r="IE444" s="17"/>
      <c r="IF444" s="17"/>
      <c r="IG444" s="17"/>
      <c r="IH444" s="17"/>
      <c r="II444" s="17"/>
      <c r="IJ444" s="17"/>
      <c r="IK444" s="17"/>
      <c r="IL444" s="17"/>
      <c r="IM444" s="17"/>
      <c r="IN444" s="17"/>
      <c r="IO444" s="17"/>
      <c r="IP444" s="17"/>
      <c r="IQ444" s="17"/>
      <c r="IR444" s="17"/>
      <c r="IS444" s="17"/>
      <c r="IT444" s="17"/>
      <c r="IU444" s="17"/>
      <c r="IV444" s="17"/>
    </row>
    <row r="445" spans="1:256" s="15" customFormat="1" ht="14.25">
      <c r="A445" s="1"/>
      <c r="B445" s="1"/>
      <c r="C445" s="1"/>
      <c r="D445" s="1"/>
      <c r="E445" s="1"/>
      <c r="F445" s="1"/>
      <c r="G445" s="1"/>
      <c r="H445" s="1"/>
      <c r="I445" s="1"/>
      <c r="J445" s="1"/>
      <c r="K445" s="47"/>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c r="HB445" s="17"/>
      <c r="HC445" s="17"/>
      <c r="HD445" s="17"/>
      <c r="HE445" s="17"/>
      <c r="HF445" s="17"/>
      <c r="HG445" s="17"/>
      <c r="HH445" s="17"/>
      <c r="HI445" s="17"/>
      <c r="HJ445" s="17"/>
      <c r="HK445" s="17"/>
      <c r="HL445" s="17"/>
      <c r="HM445" s="17"/>
      <c r="HN445" s="17"/>
      <c r="HO445" s="17"/>
      <c r="HP445" s="17"/>
      <c r="HQ445" s="17"/>
      <c r="HR445" s="17"/>
      <c r="HS445" s="17"/>
      <c r="HT445" s="17"/>
      <c r="HU445" s="17"/>
      <c r="HV445" s="17"/>
      <c r="HW445" s="17"/>
      <c r="HX445" s="17"/>
      <c r="HY445" s="17"/>
      <c r="HZ445" s="17"/>
      <c r="IA445" s="17"/>
      <c r="IB445" s="17"/>
      <c r="IC445" s="17"/>
      <c r="ID445" s="17"/>
      <c r="IE445" s="17"/>
      <c r="IF445" s="17"/>
      <c r="IG445" s="17"/>
      <c r="IH445" s="17"/>
      <c r="II445" s="17"/>
      <c r="IJ445" s="17"/>
      <c r="IK445" s="17"/>
      <c r="IL445" s="17"/>
      <c r="IM445" s="17"/>
      <c r="IN445" s="17"/>
      <c r="IO445" s="17"/>
      <c r="IP445" s="17"/>
      <c r="IQ445" s="17"/>
      <c r="IR445" s="17"/>
      <c r="IS445" s="17"/>
      <c r="IT445" s="17"/>
      <c r="IU445" s="17"/>
      <c r="IV445" s="17"/>
    </row>
    <row r="446" spans="1:256" s="15" customFormat="1" ht="14.25">
      <c r="A446" s="1"/>
      <c r="B446" s="1"/>
      <c r="C446" s="1"/>
      <c r="D446" s="1"/>
      <c r="E446" s="1"/>
      <c r="F446" s="1"/>
      <c r="G446" s="1"/>
      <c r="H446" s="1"/>
      <c r="I446" s="1"/>
      <c r="J446" s="1"/>
      <c r="K446" s="47"/>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c r="FN446" s="17"/>
      <c r="FO446" s="17"/>
      <c r="FP446" s="17"/>
      <c r="FQ446" s="17"/>
      <c r="FR446" s="17"/>
      <c r="FS446" s="17"/>
      <c r="FT446" s="17"/>
      <c r="FU446" s="17"/>
      <c r="FV446" s="17"/>
      <c r="FW446" s="17"/>
      <c r="FX446" s="17"/>
      <c r="FY446" s="17"/>
      <c r="FZ446" s="17"/>
      <c r="GA446" s="17"/>
      <c r="GB446" s="17"/>
      <c r="GC446" s="17"/>
      <c r="GD446" s="17"/>
      <c r="GE446" s="17"/>
      <c r="GF446" s="17"/>
      <c r="GG446" s="17"/>
      <c r="GH446" s="17"/>
      <c r="GI446" s="17"/>
      <c r="GJ446" s="17"/>
      <c r="GK446" s="17"/>
      <c r="GL446" s="17"/>
      <c r="GM446" s="17"/>
      <c r="GN446" s="17"/>
      <c r="GO446" s="17"/>
      <c r="GP446" s="17"/>
      <c r="GQ446" s="17"/>
      <c r="GR446" s="17"/>
      <c r="GS446" s="17"/>
      <c r="GT446" s="17"/>
      <c r="GU446" s="17"/>
      <c r="GV446" s="17"/>
      <c r="GW446" s="17"/>
      <c r="GX446" s="17"/>
      <c r="GY446" s="17"/>
      <c r="GZ446" s="17"/>
      <c r="HA446" s="17"/>
      <c r="HB446" s="17"/>
      <c r="HC446" s="17"/>
      <c r="HD446" s="17"/>
      <c r="HE446" s="17"/>
      <c r="HF446" s="17"/>
      <c r="HG446" s="17"/>
      <c r="HH446" s="17"/>
      <c r="HI446" s="17"/>
      <c r="HJ446" s="17"/>
      <c r="HK446" s="17"/>
      <c r="HL446" s="17"/>
      <c r="HM446" s="17"/>
      <c r="HN446" s="17"/>
      <c r="HO446" s="17"/>
      <c r="HP446" s="17"/>
      <c r="HQ446" s="17"/>
      <c r="HR446" s="17"/>
      <c r="HS446" s="17"/>
      <c r="HT446" s="17"/>
      <c r="HU446" s="17"/>
      <c r="HV446" s="17"/>
      <c r="HW446" s="17"/>
      <c r="HX446" s="17"/>
      <c r="HY446" s="17"/>
      <c r="HZ446" s="17"/>
      <c r="IA446" s="17"/>
      <c r="IB446" s="17"/>
      <c r="IC446" s="17"/>
      <c r="ID446" s="17"/>
      <c r="IE446" s="17"/>
      <c r="IF446" s="17"/>
      <c r="IG446" s="17"/>
      <c r="IH446" s="17"/>
      <c r="II446" s="17"/>
      <c r="IJ446" s="17"/>
      <c r="IK446" s="17"/>
      <c r="IL446" s="17"/>
      <c r="IM446" s="17"/>
      <c r="IN446" s="17"/>
      <c r="IO446" s="17"/>
      <c r="IP446" s="17"/>
      <c r="IQ446" s="17"/>
      <c r="IR446" s="17"/>
      <c r="IS446" s="17"/>
      <c r="IT446" s="17"/>
      <c r="IU446" s="17"/>
      <c r="IV446" s="17"/>
    </row>
    <row r="447" spans="1:256" s="15" customFormat="1" ht="14.25">
      <c r="A447" s="1"/>
      <c r="B447" s="1"/>
      <c r="C447" s="1"/>
      <c r="D447" s="1"/>
      <c r="E447" s="1"/>
      <c r="F447" s="1"/>
      <c r="G447" s="1"/>
      <c r="H447" s="1"/>
      <c r="I447" s="1"/>
      <c r="J447" s="1"/>
      <c r="K447" s="47"/>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7"/>
      <c r="DB447" s="17"/>
      <c r="DC447" s="17"/>
      <c r="DD447" s="17"/>
      <c r="DE447" s="17"/>
      <c r="DF447" s="17"/>
      <c r="DG447" s="17"/>
      <c r="DH447" s="17"/>
      <c r="DI447" s="17"/>
      <c r="DJ447" s="17"/>
      <c r="DK447" s="17"/>
      <c r="DL447" s="17"/>
      <c r="DM447" s="17"/>
      <c r="DN447" s="17"/>
      <c r="DO447" s="17"/>
      <c r="DP447" s="17"/>
      <c r="DQ447" s="17"/>
      <c r="DR447" s="17"/>
      <c r="DS447" s="17"/>
      <c r="DT447" s="17"/>
      <c r="DU447" s="17"/>
      <c r="DV447" s="17"/>
      <c r="DW447" s="17"/>
      <c r="DX447" s="17"/>
      <c r="DY447" s="17"/>
      <c r="DZ447" s="17"/>
      <c r="EA447" s="17"/>
      <c r="EB447" s="17"/>
      <c r="EC447" s="17"/>
      <c r="ED447" s="17"/>
      <c r="EE447" s="17"/>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c r="FN447" s="17"/>
      <c r="FO447" s="17"/>
      <c r="FP447" s="17"/>
      <c r="FQ447" s="17"/>
      <c r="FR447" s="17"/>
      <c r="FS447" s="17"/>
      <c r="FT447" s="17"/>
      <c r="FU447" s="17"/>
      <c r="FV447" s="17"/>
      <c r="FW447" s="17"/>
      <c r="FX447" s="17"/>
      <c r="FY447" s="17"/>
      <c r="FZ447" s="17"/>
      <c r="GA447" s="17"/>
      <c r="GB447" s="17"/>
      <c r="GC447" s="17"/>
      <c r="GD447" s="17"/>
      <c r="GE447" s="17"/>
      <c r="GF447" s="17"/>
      <c r="GG447" s="17"/>
      <c r="GH447" s="17"/>
      <c r="GI447" s="17"/>
      <c r="GJ447" s="17"/>
      <c r="GK447" s="17"/>
      <c r="GL447" s="17"/>
      <c r="GM447" s="17"/>
      <c r="GN447" s="17"/>
      <c r="GO447" s="17"/>
      <c r="GP447" s="17"/>
      <c r="GQ447" s="17"/>
      <c r="GR447" s="17"/>
      <c r="GS447" s="17"/>
      <c r="GT447" s="17"/>
      <c r="GU447" s="17"/>
      <c r="GV447" s="17"/>
      <c r="GW447" s="17"/>
      <c r="GX447" s="17"/>
      <c r="GY447" s="17"/>
      <c r="GZ447" s="17"/>
      <c r="HA447" s="17"/>
      <c r="HB447" s="17"/>
      <c r="HC447" s="17"/>
      <c r="HD447" s="17"/>
      <c r="HE447" s="17"/>
      <c r="HF447" s="17"/>
      <c r="HG447" s="17"/>
      <c r="HH447" s="17"/>
      <c r="HI447" s="17"/>
      <c r="HJ447" s="17"/>
      <c r="HK447" s="17"/>
      <c r="HL447" s="17"/>
      <c r="HM447" s="17"/>
      <c r="HN447" s="17"/>
      <c r="HO447" s="17"/>
      <c r="HP447" s="17"/>
      <c r="HQ447" s="17"/>
      <c r="HR447" s="17"/>
      <c r="HS447" s="17"/>
      <c r="HT447" s="17"/>
      <c r="HU447" s="17"/>
      <c r="HV447" s="17"/>
      <c r="HW447" s="17"/>
      <c r="HX447" s="17"/>
      <c r="HY447" s="17"/>
      <c r="HZ447" s="17"/>
      <c r="IA447" s="17"/>
      <c r="IB447" s="17"/>
      <c r="IC447" s="17"/>
      <c r="ID447" s="17"/>
      <c r="IE447" s="17"/>
      <c r="IF447" s="17"/>
      <c r="IG447" s="17"/>
      <c r="IH447" s="17"/>
      <c r="II447" s="17"/>
      <c r="IJ447" s="17"/>
      <c r="IK447" s="17"/>
      <c r="IL447" s="17"/>
      <c r="IM447" s="17"/>
      <c r="IN447" s="17"/>
      <c r="IO447" s="17"/>
      <c r="IP447" s="17"/>
      <c r="IQ447" s="17"/>
      <c r="IR447" s="17"/>
      <c r="IS447" s="17"/>
      <c r="IT447" s="17"/>
      <c r="IU447" s="17"/>
      <c r="IV447" s="17"/>
    </row>
    <row r="448" spans="1:256" s="15" customFormat="1" ht="14.25">
      <c r="A448" s="1"/>
      <c r="B448" s="1"/>
      <c r="C448" s="1"/>
      <c r="D448" s="1"/>
      <c r="E448" s="1"/>
      <c r="F448" s="1"/>
      <c r="G448" s="1"/>
      <c r="H448" s="1"/>
      <c r="I448" s="1"/>
      <c r="J448" s="1"/>
      <c r="K448" s="47"/>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7"/>
      <c r="DZ448" s="17"/>
      <c r="EA448" s="17"/>
      <c r="EB448" s="17"/>
      <c r="EC448" s="17"/>
      <c r="ED448" s="17"/>
      <c r="EE448" s="17"/>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FC448" s="17"/>
      <c r="FD448" s="17"/>
      <c r="FE448" s="17"/>
      <c r="FF448" s="17"/>
      <c r="FG448" s="17"/>
      <c r="FH448" s="17"/>
      <c r="FI448" s="17"/>
      <c r="FJ448" s="17"/>
      <c r="FK448" s="17"/>
      <c r="FL448" s="17"/>
      <c r="FM448" s="17"/>
      <c r="FN448" s="17"/>
      <c r="FO448" s="17"/>
      <c r="FP448" s="17"/>
      <c r="FQ448" s="17"/>
      <c r="FR448" s="17"/>
      <c r="FS448" s="17"/>
      <c r="FT448" s="17"/>
      <c r="FU448" s="17"/>
      <c r="FV448" s="17"/>
      <c r="FW448" s="17"/>
      <c r="FX448" s="17"/>
      <c r="FY448" s="17"/>
      <c r="FZ448" s="17"/>
      <c r="GA448" s="17"/>
      <c r="GB448" s="17"/>
      <c r="GC448" s="17"/>
      <c r="GD448" s="17"/>
      <c r="GE448" s="17"/>
      <c r="GF448" s="17"/>
      <c r="GG448" s="17"/>
      <c r="GH448" s="17"/>
      <c r="GI448" s="17"/>
      <c r="GJ448" s="17"/>
      <c r="GK448" s="17"/>
      <c r="GL448" s="17"/>
      <c r="GM448" s="17"/>
      <c r="GN448" s="17"/>
      <c r="GO448" s="17"/>
      <c r="GP448" s="17"/>
      <c r="GQ448" s="17"/>
      <c r="GR448" s="17"/>
      <c r="GS448" s="17"/>
      <c r="GT448" s="17"/>
      <c r="GU448" s="17"/>
      <c r="GV448" s="17"/>
      <c r="GW448" s="17"/>
      <c r="GX448" s="17"/>
      <c r="GY448" s="17"/>
      <c r="GZ448" s="17"/>
      <c r="HA448" s="17"/>
      <c r="HB448" s="17"/>
      <c r="HC448" s="17"/>
      <c r="HD448" s="17"/>
      <c r="HE448" s="17"/>
      <c r="HF448" s="17"/>
      <c r="HG448" s="17"/>
      <c r="HH448" s="17"/>
      <c r="HI448" s="17"/>
      <c r="HJ448" s="17"/>
      <c r="HK448" s="17"/>
      <c r="HL448" s="17"/>
      <c r="HM448" s="17"/>
      <c r="HN448" s="17"/>
      <c r="HO448" s="17"/>
      <c r="HP448" s="17"/>
      <c r="HQ448" s="17"/>
      <c r="HR448" s="17"/>
      <c r="HS448" s="17"/>
      <c r="HT448" s="17"/>
      <c r="HU448" s="17"/>
      <c r="HV448" s="17"/>
      <c r="HW448" s="17"/>
      <c r="HX448" s="17"/>
      <c r="HY448" s="17"/>
      <c r="HZ448" s="17"/>
      <c r="IA448" s="17"/>
      <c r="IB448" s="17"/>
      <c r="IC448" s="17"/>
      <c r="ID448" s="17"/>
      <c r="IE448" s="17"/>
      <c r="IF448" s="17"/>
      <c r="IG448" s="17"/>
      <c r="IH448" s="17"/>
      <c r="II448" s="17"/>
      <c r="IJ448" s="17"/>
      <c r="IK448" s="17"/>
      <c r="IL448" s="17"/>
      <c r="IM448" s="17"/>
      <c r="IN448" s="17"/>
      <c r="IO448" s="17"/>
      <c r="IP448" s="17"/>
      <c r="IQ448" s="17"/>
      <c r="IR448" s="17"/>
      <c r="IS448" s="17"/>
      <c r="IT448" s="17"/>
      <c r="IU448" s="17"/>
      <c r="IV448" s="17"/>
    </row>
    <row r="449" spans="1:256" s="15" customFormat="1" ht="14.25">
      <c r="A449" s="1"/>
      <c r="B449" s="1"/>
      <c r="C449" s="1"/>
      <c r="D449" s="1"/>
      <c r="E449" s="1"/>
      <c r="F449" s="1"/>
      <c r="G449" s="1"/>
      <c r="H449" s="1"/>
      <c r="I449" s="1"/>
      <c r="J449" s="1"/>
      <c r="K449" s="47"/>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7"/>
      <c r="DZ449" s="17"/>
      <c r="EA449" s="17"/>
      <c r="EB449" s="17"/>
      <c r="EC449" s="17"/>
      <c r="ED449" s="17"/>
      <c r="EE449" s="17"/>
      <c r="EF449" s="17"/>
      <c r="EG449" s="17"/>
      <c r="EH449" s="17"/>
      <c r="EI449" s="17"/>
      <c r="EJ449" s="17"/>
      <c r="EK449" s="17"/>
      <c r="EL449" s="17"/>
      <c r="EM449" s="17"/>
      <c r="EN449" s="17"/>
      <c r="EO449" s="17"/>
      <c r="EP449" s="17"/>
      <c r="EQ449" s="17"/>
      <c r="ER449" s="17"/>
      <c r="ES449" s="17"/>
      <c r="ET449" s="17"/>
      <c r="EU449" s="17"/>
      <c r="EV449" s="17"/>
      <c r="EW449" s="17"/>
      <c r="EX449" s="17"/>
      <c r="EY449" s="17"/>
      <c r="EZ449" s="17"/>
      <c r="FA449" s="17"/>
      <c r="FB449" s="17"/>
      <c r="FC449" s="17"/>
      <c r="FD449" s="17"/>
      <c r="FE449" s="17"/>
      <c r="FF449" s="17"/>
      <c r="FG449" s="17"/>
      <c r="FH449" s="17"/>
      <c r="FI449" s="17"/>
      <c r="FJ449" s="17"/>
      <c r="FK449" s="17"/>
      <c r="FL449" s="17"/>
      <c r="FM449" s="17"/>
      <c r="FN449" s="17"/>
      <c r="FO449" s="17"/>
      <c r="FP449" s="17"/>
      <c r="FQ449" s="17"/>
      <c r="FR449" s="17"/>
      <c r="FS449" s="17"/>
      <c r="FT449" s="17"/>
      <c r="FU449" s="17"/>
      <c r="FV449" s="17"/>
      <c r="FW449" s="17"/>
      <c r="FX449" s="17"/>
      <c r="FY449" s="17"/>
      <c r="FZ449" s="17"/>
      <c r="GA449" s="17"/>
      <c r="GB449" s="17"/>
      <c r="GC449" s="17"/>
      <c r="GD449" s="17"/>
      <c r="GE449" s="17"/>
      <c r="GF449" s="17"/>
      <c r="GG449" s="17"/>
      <c r="GH449" s="17"/>
      <c r="GI449" s="17"/>
      <c r="GJ449" s="17"/>
      <c r="GK449" s="17"/>
      <c r="GL449" s="17"/>
      <c r="GM449" s="17"/>
      <c r="GN449" s="17"/>
      <c r="GO449" s="17"/>
      <c r="GP449" s="17"/>
      <c r="GQ449" s="17"/>
      <c r="GR449" s="17"/>
      <c r="GS449" s="17"/>
      <c r="GT449" s="17"/>
      <c r="GU449" s="17"/>
      <c r="GV449" s="17"/>
      <c r="GW449" s="17"/>
      <c r="GX449" s="17"/>
      <c r="GY449" s="17"/>
      <c r="GZ449" s="17"/>
      <c r="HA449" s="17"/>
      <c r="HB449" s="17"/>
      <c r="HC449" s="17"/>
      <c r="HD449" s="17"/>
      <c r="HE449" s="17"/>
      <c r="HF449" s="17"/>
      <c r="HG449" s="17"/>
      <c r="HH449" s="17"/>
      <c r="HI449" s="17"/>
      <c r="HJ449" s="17"/>
      <c r="HK449" s="17"/>
      <c r="HL449" s="17"/>
      <c r="HM449" s="17"/>
      <c r="HN449" s="17"/>
      <c r="HO449" s="17"/>
      <c r="HP449" s="17"/>
      <c r="HQ449" s="17"/>
      <c r="HR449" s="17"/>
      <c r="HS449" s="17"/>
      <c r="HT449" s="17"/>
      <c r="HU449" s="17"/>
      <c r="HV449" s="17"/>
      <c r="HW449" s="17"/>
      <c r="HX449" s="17"/>
      <c r="HY449" s="17"/>
      <c r="HZ449" s="17"/>
      <c r="IA449" s="17"/>
      <c r="IB449" s="17"/>
      <c r="IC449" s="17"/>
      <c r="ID449" s="17"/>
      <c r="IE449" s="17"/>
      <c r="IF449" s="17"/>
      <c r="IG449" s="17"/>
      <c r="IH449" s="17"/>
      <c r="II449" s="17"/>
      <c r="IJ449" s="17"/>
      <c r="IK449" s="17"/>
      <c r="IL449" s="17"/>
      <c r="IM449" s="17"/>
      <c r="IN449" s="17"/>
      <c r="IO449" s="17"/>
      <c r="IP449" s="17"/>
      <c r="IQ449" s="17"/>
      <c r="IR449" s="17"/>
      <c r="IS449" s="17"/>
      <c r="IT449" s="17"/>
      <c r="IU449" s="17"/>
      <c r="IV449" s="17"/>
    </row>
    <row r="450" spans="1:256" s="15" customFormat="1" ht="14.25">
      <c r="A450" s="1"/>
      <c r="B450" s="1"/>
      <c r="C450" s="1"/>
      <c r="D450" s="1"/>
      <c r="E450" s="1"/>
      <c r="F450" s="1"/>
      <c r="G450" s="1"/>
      <c r="H450" s="1"/>
      <c r="I450" s="1"/>
      <c r="J450" s="1"/>
      <c r="K450" s="47"/>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7"/>
      <c r="DZ450" s="17"/>
      <c r="EA450" s="17"/>
      <c r="EB450" s="17"/>
      <c r="EC450" s="17"/>
      <c r="ED450" s="17"/>
      <c r="EE450" s="17"/>
      <c r="EF450" s="17"/>
      <c r="EG450" s="17"/>
      <c r="EH450" s="17"/>
      <c r="EI450" s="17"/>
      <c r="EJ450" s="17"/>
      <c r="EK450" s="17"/>
      <c r="EL450" s="17"/>
      <c r="EM450" s="17"/>
      <c r="EN450" s="17"/>
      <c r="EO450" s="17"/>
      <c r="EP450" s="17"/>
      <c r="EQ450" s="17"/>
      <c r="ER450" s="17"/>
      <c r="ES450" s="17"/>
      <c r="ET450" s="17"/>
      <c r="EU450" s="17"/>
      <c r="EV450" s="17"/>
      <c r="EW450" s="17"/>
      <c r="EX450" s="17"/>
      <c r="EY450" s="17"/>
      <c r="EZ450" s="17"/>
      <c r="FA450" s="17"/>
      <c r="FB450" s="17"/>
      <c r="FC450" s="17"/>
      <c r="FD450" s="17"/>
      <c r="FE450" s="17"/>
      <c r="FF450" s="17"/>
      <c r="FG450" s="17"/>
      <c r="FH450" s="17"/>
      <c r="FI450" s="17"/>
      <c r="FJ450" s="17"/>
      <c r="FK450" s="17"/>
      <c r="FL450" s="17"/>
      <c r="FM450" s="17"/>
      <c r="FN450" s="17"/>
      <c r="FO450" s="17"/>
      <c r="FP450" s="17"/>
      <c r="FQ450" s="17"/>
      <c r="FR450" s="17"/>
      <c r="FS450" s="17"/>
      <c r="FT450" s="17"/>
      <c r="FU450" s="17"/>
      <c r="FV450" s="17"/>
      <c r="FW450" s="17"/>
      <c r="FX450" s="17"/>
      <c r="FY450" s="17"/>
      <c r="FZ450" s="17"/>
      <c r="GA450" s="17"/>
      <c r="GB450" s="17"/>
      <c r="GC450" s="17"/>
      <c r="GD450" s="17"/>
      <c r="GE450" s="17"/>
      <c r="GF450" s="17"/>
      <c r="GG450" s="17"/>
      <c r="GH450" s="17"/>
      <c r="GI450" s="17"/>
      <c r="GJ450" s="17"/>
      <c r="GK450" s="17"/>
      <c r="GL450" s="17"/>
      <c r="GM450" s="17"/>
      <c r="GN450" s="17"/>
      <c r="GO450" s="17"/>
      <c r="GP450" s="17"/>
      <c r="GQ450" s="17"/>
      <c r="GR450" s="17"/>
      <c r="GS450" s="17"/>
      <c r="GT450" s="17"/>
      <c r="GU450" s="17"/>
      <c r="GV450" s="17"/>
      <c r="GW450" s="17"/>
      <c r="GX450" s="17"/>
      <c r="GY450" s="17"/>
      <c r="GZ450" s="17"/>
      <c r="HA450" s="17"/>
      <c r="HB450" s="17"/>
      <c r="HC450" s="17"/>
      <c r="HD450" s="17"/>
      <c r="HE450" s="17"/>
      <c r="HF450" s="17"/>
      <c r="HG450" s="17"/>
      <c r="HH450" s="17"/>
      <c r="HI450" s="17"/>
      <c r="HJ450" s="17"/>
      <c r="HK450" s="17"/>
      <c r="HL450" s="17"/>
      <c r="HM450" s="17"/>
      <c r="HN450" s="17"/>
      <c r="HO450" s="17"/>
      <c r="HP450" s="17"/>
      <c r="HQ450" s="17"/>
      <c r="HR450" s="17"/>
      <c r="HS450" s="17"/>
      <c r="HT450" s="17"/>
      <c r="HU450" s="17"/>
      <c r="HV450" s="17"/>
      <c r="HW450" s="17"/>
      <c r="HX450" s="17"/>
      <c r="HY450" s="17"/>
      <c r="HZ450" s="17"/>
      <c r="IA450" s="17"/>
      <c r="IB450" s="17"/>
      <c r="IC450" s="17"/>
      <c r="ID450" s="17"/>
      <c r="IE450" s="17"/>
      <c r="IF450" s="17"/>
      <c r="IG450" s="17"/>
      <c r="IH450" s="17"/>
      <c r="II450" s="17"/>
      <c r="IJ450" s="17"/>
      <c r="IK450" s="17"/>
      <c r="IL450" s="17"/>
      <c r="IM450" s="17"/>
      <c r="IN450" s="17"/>
      <c r="IO450" s="17"/>
      <c r="IP450" s="17"/>
      <c r="IQ450" s="17"/>
      <c r="IR450" s="17"/>
      <c r="IS450" s="17"/>
      <c r="IT450" s="17"/>
      <c r="IU450" s="17"/>
      <c r="IV450" s="17"/>
    </row>
    <row r="451" spans="1:256" s="15" customFormat="1" ht="14.25">
      <c r="A451" s="1"/>
      <c r="B451" s="1"/>
      <c r="C451" s="1"/>
      <c r="D451" s="1"/>
      <c r="E451" s="1"/>
      <c r="F451" s="1"/>
      <c r="G451" s="1"/>
      <c r="H451" s="1"/>
      <c r="I451" s="1"/>
      <c r="J451" s="1"/>
      <c r="K451" s="47"/>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c r="CM451" s="17"/>
      <c r="CN451" s="17"/>
      <c r="CO451" s="17"/>
      <c r="CP451" s="17"/>
      <c r="CQ451" s="17"/>
      <c r="CR451" s="17"/>
      <c r="CS451" s="17"/>
      <c r="CT451" s="17"/>
      <c r="CU451" s="17"/>
      <c r="CV451" s="17"/>
      <c r="CW451" s="17"/>
      <c r="CX451" s="17"/>
      <c r="CY451" s="17"/>
      <c r="CZ451" s="17"/>
      <c r="DA451" s="17"/>
      <c r="DB451" s="17"/>
      <c r="DC451" s="17"/>
      <c r="DD451" s="17"/>
      <c r="DE451" s="17"/>
      <c r="DF451" s="17"/>
      <c r="DG451" s="17"/>
      <c r="DH451" s="17"/>
      <c r="DI451" s="17"/>
      <c r="DJ451" s="17"/>
      <c r="DK451" s="17"/>
      <c r="DL451" s="17"/>
      <c r="DM451" s="17"/>
      <c r="DN451" s="17"/>
      <c r="DO451" s="17"/>
      <c r="DP451" s="17"/>
      <c r="DQ451" s="17"/>
      <c r="DR451" s="17"/>
      <c r="DS451" s="17"/>
      <c r="DT451" s="17"/>
      <c r="DU451" s="17"/>
      <c r="DV451" s="17"/>
      <c r="DW451" s="17"/>
      <c r="DX451" s="17"/>
      <c r="DY451" s="17"/>
      <c r="DZ451" s="17"/>
      <c r="EA451" s="17"/>
      <c r="EB451" s="17"/>
      <c r="EC451" s="17"/>
      <c r="ED451" s="17"/>
      <c r="EE451" s="17"/>
      <c r="EF451" s="17"/>
      <c r="EG451" s="17"/>
      <c r="EH451" s="17"/>
      <c r="EI451" s="17"/>
      <c r="EJ451" s="17"/>
      <c r="EK451" s="17"/>
      <c r="EL451" s="17"/>
      <c r="EM451" s="17"/>
      <c r="EN451" s="17"/>
      <c r="EO451" s="17"/>
      <c r="EP451" s="17"/>
      <c r="EQ451" s="17"/>
      <c r="ER451" s="17"/>
      <c r="ES451" s="17"/>
      <c r="ET451" s="17"/>
      <c r="EU451" s="17"/>
      <c r="EV451" s="17"/>
      <c r="EW451" s="17"/>
      <c r="EX451" s="17"/>
      <c r="EY451" s="17"/>
      <c r="EZ451" s="17"/>
      <c r="FA451" s="17"/>
      <c r="FB451" s="17"/>
      <c r="FC451" s="17"/>
      <c r="FD451" s="17"/>
      <c r="FE451" s="17"/>
      <c r="FF451" s="17"/>
      <c r="FG451" s="17"/>
      <c r="FH451" s="17"/>
      <c r="FI451" s="17"/>
      <c r="FJ451" s="17"/>
      <c r="FK451" s="17"/>
      <c r="FL451" s="17"/>
      <c r="FM451" s="17"/>
      <c r="FN451" s="17"/>
      <c r="FO451" s="17"/>
      <c r="FP451" s="17"/>
      <c r="FQ451" s="17"/>
      <c r="FR451" s="17"/>
      <c r="FS451" s="17"/>
      <c r="FT451" s="17"/>
      <c r="FU451" s="17"/>
      <c r="FV451" s="17"/>
      <c r="FW451" s="17"/>
      <c r="FX451" s="17"/>
      <c r="FY451" s="17"/>
      <c r="FZ451" s="17"/>
      <c r="GA451" s="17"/>
      <c r="GB451" s="17"/>
      <c r="GC451" s="17"/>
      <c r="GD451" s="17"/>
      <c r="GE451" s="17"/>
      <c r="GF451" s="17"/>
      <c r="GG451" s="17"/>
      <c r="GH451" s="17"/>
      <c r="GI451" s="17"/>
      <c r="GJ451" s="17"/>
      <c r="GK451" s="17"/>
      <c r="GL451" s="17"/>
      <c r="GM451" s="17"/>
      <c r="GN451" s="17"/>
      <c r="GO451" s="17"/>
      <c r="GP451" s="17"/>
      <c r="GQ451" s="17"/>
      <c r="GR451" s="17"/>
      <c r="GS451" s="17"/>
      <c r="GT451" s="17"/>
      <c r="GU451" s="17"/>
      <c r="GV451" s="17"/>
      <c r="GW451" s="17"/>
      <c r="GX451" s="17"/>
      <c r="GY451" s="17"/>
      <c r="GZ451" s="17"/>
      <c r="HA451" s="17"/>
      <c r="HB451" s="17"/>
      <c r="HC451" s="17"/>
      <c r="HD451" s="17"/>
      <c r="HE451" s="17"/>
      <c r="HF451" s="17"/>
      <c r="HG451" s="17"/>
      <c r="HH451" s="17"/>
      <c r="HI451" s="17"/>
      <c r="HJ451" s="17"/>
      <c r="HK451" s="17"/>
      <c r="HL451" s="17"/>
      <c r="HM451" s="17"/>
      <c r="HN451" s="17"/>
      <c r="HO451" s="17"/>
      <c r="HP451" s="17"/>
      <c r="HQ451" s="17"/>
      <c r="HR451" s="17"/>
      <c r="HS451" s="17"/>
      <c r="HT451" s="17"/>
      <c r="HU451" s="17"/>
      <c r="HV451" s="17"/>
      <c r="HW451" s="17"/>
      <c r="HX451" s="17"/>
      <c r="HY451" s="17"/>
      <c r="HZ451" s="17"/>
      <c r="IA451" s="17"/>
      <c r="IB451" s="17"/>
      <c r="IC451" s="17"/>
      <c r="ID451" s="17"/>
      <c r="IE451" s="17"/>
      <c r="IF451" s="17"/>
      <c r="IG451" s="17"/>
      <c r="IH451" s="17"/>
      <c r="II451" s="17"/>
      <c r="IJ451" s="17"/>
      <c r="IK451" s="17"/>
      <c r="IL451" s="17"/>
      <c r="IM451" s="17"/>
      <c r="IN451" s="17"/>
      <c r="IO451" s="17"/>
      <c r="IP451" s="17"/>
      <c r="IQ451" s="17"/>
      <c r="IR451" s="17"/>
      <c r="IS451" s="17"/>
      <c r="IT451" s="17"/>
      <c r="IU451" s="17"/>
      <c r="IV451" s="17"/>
    </row>
    <row r="452" spans="1:256" s="15" customFormat="1" ht="14.25">
      <c r="A452" s="1"/>
      <c r="B452" s="1"/>
      <c r="C452" s="1"/>
      <c r="D452" s="1"/>
      <c r="E452" s="1"/>
      <c r="F452" s="1"/>
      <c r="G452" s="1"/>
      <c r="H452" s="1"/>
      <c r="I452" s="1"/>
      <c r="J452" s="1"/>
      <c r="K452" s="47"/>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c r="CM452" s="17"/>
      <c r="CN452" s="17"/>
      <c r="CO452" s="17"/>
      <c r="CP452" s="17"/>
      <c r="CQ452" s="17"/>
      <c r="CR452" s="17"/>
      <c r="CS452" s="17"/>
      <c r="CT452" s="17"/>
      <c r="CU452" s="17"/>
      <c r="CV452" s="17"/>
      <c r="CW452" s="17"/>
      <c r="CX452" s="17"/>
      <c r="CY452" s="17"/>
      <c r="CZ452" s="17"/>
      <c r="DA452" s="17"/>
      <c r="DB452" s="17"/>
      <c r="DC452" s="17"/>
      <c r="DD452" s="17"/>
      <c r="DE452" s="17"/>
      <c r="DF452" s="17"/>
      <c r="DG452" s="17"/>
      <c r="DH452" s="17"/>
      <c r="DI452" s="17"/>
      <c r="DJ452" s="17"/>
      <c r="DK452" s="17"/>
      <c r="DL452" s="17"/>
      <c r="DM452" s="17"/>
      <c r="DN452" s="17"/>
      <c r="DO452" s="17"/>
      <c r="DP452" s="17"/>
      <c r="DQ452" s="17"/>
      <c r="DR452" s="17"/>
      <c r="DS452" s="17"/>
      <c r="DT452" s="17"/>
      <c r="DU452" s="17"/>
      <c r="DV452" s="17"/>
      <c r="DW452" s="17"/>
      <c r="DX452" s="17"/>
      <c r="DY452" s="17"/>
      <c r="DZ452" s="17"/>
      <c r="EA452" s="17"/>
      <c r="EB452" s="17"/>
      <c r="EC452" s="17"/>
      <c r="ED452" s="17"/>
      <c r="EE452" s="17"/>
      <c r="EF452" s="17"/>
      <c r="EG452" s="17"/>
      <c r="EH452" s="17"/>
      <c r="EI452" s="17"/>
      <c r="EJ452" s="17"/>
      <c r="EK452" s="17"/>
      <c r="EL452" s="17"/>
      <c r="EM452" s="17"/>
      <c r="EN452" s="17"/>
      <c r="EO452" s="17"/>
      <c r="EP452" s="17"/>
      <c r="EQ452" s="17"/>
      <c r="ER452" s="17"/>
      <c r="ES452" s="17"/>
      <c r="ET452" s="17"/>
      <c r="EU452" s="17"/>
      <c r="EV452" s="17"/>
      <c r="EW452" s="17"/>
      <c r="EX452" s="17"/>
      <c r="EY452" s="17"/>
      <c r="EZ452" s="17"/>
      <c r="FA452" s="17"/>
      <c r="FB452" s="17"/>
      <c r="FC452" s="17"/>
      <c r="FD452" s="17"/>
      <c r="FE452" s="17"/>
      <c r="FF452" s="17"/>
      <c r="FG452" s="17"/>
      <c r="FH452" s="17"/>
      <c r="FI452" s="17"/>
      <c r="FJ452" s="17"/>
      <c r="FK452" s="17"/>
      <c r="FL452" s="17"/>
      <c r="FM452" s="17"/>
      <c r="FN452" s="17"/>
      <c r="FO452" s="17"/>
      <c r="FP452" s="17"/>
      <c r="FQ452" s="17"/>
      <c r="FR452" s="17"/>
      <c r="FS452" s="17"/>
      <c r="FT452" s="17"/>
      <c r="FU452" s="17"/>
      <c r="FV452" s="17"/>
      <c r="FW452" s="17"/>
      <c r="FX452" s="17"/>
      <c r="FY452" s="17"/>
      <c r="FZ452" s="17"/>
      <c r="GA452" s="17"/>
      <c r="GB452" s="17"/>
      <c r="GC452" s="17"/>
      <c r="GD452" s="17"/>
      <c r="GE452" s="17"/>
      <c r="GF452" s="17"/>
      <c r="GG452" s="17"/>
      <c r="GH452" s="17"/>
      <c r="GI452" s="17"/>
      <c r="GJ452" s="17"/>
      <c r="GK452" s="17"/>
      <c r="GL452" s="17"/>
      <c r="GM452" s="17"/>
      <c r="GN452" s="17"/>
      <c r="GO452" s="17"/>
      <c r="GP452" s="17"/>
      <c r="GQ452" s="17"/>
      <c r="GR452" s="17"/>
      <c r="GS452" s="17"/>
      <c r="GT452" s="17"/>
      <c r="GU452" s="17"/>
      <c r="GV452" s="17"/>
      <c r="GW452" s="17"/>
      <c r="GX452" s="17"/>
      <c r="GY452" s="17"/>
      <c r="GZ452" s="17"/>
      <c r="HA452" s="17"/>
      <c r="HB452" s="17"/>
      <c r="HC452" s="17"/>
      <c r="HD452" s="17"/>
      <c r="HE452" s="17"/>
      <c r="HF452" s="17"/>
      <c r="HG452" s="17"/>
      <c r="HH452" s="17"/>
      <c r="HI452" s="17"/>
      <c r="HJ452" s="17"/>
      <c r="HK452" s="17"/>
      <c r="HL452" s="17"/>
      <c r="HM452" s="17"/>
      <c r="HN452" s="17"/>
      <c r="HO452" s="17"/>
      <c r="HP452" s="17"/>
      <c r="HQ452" s="17"/>
      <c r="HR452" s="17"/>
      <c r="HS452" s="17"/>
      <c r="HT452" s="17"/>
      <c r="HU452" s="17"/>
      <c r="HV452" s="17"/>
      <c r="HW452" s="17"/>
      <c r="HX452" s="17"/>
      <c r="HY452" s="17"/>
      <c r="HZ452" s="17"/>
      <c r="IA452" s="17"/>
      <c r="IB452" s="17"/>
      <c r="IC452" s="17"/>
      <c r="ID452" s="17"/>
      <c r="IE452" s="17"/>
      <c r="IF452" s="17"/>
      <c r="IG452" s="17"/>
      <c r="IH452" s="17"/>
      <c r="II452" s="17"/>
      <c r="IJ452" s="17"/>
      <c r="IK452" s="17"/>
      <c r="IL452" s="17"/>
      <c r="IM452" s="17"/>
      <c r="IN452" s="17"/>
      <c r="IO452" s="17"/>
      <c r="IP452" s="17"/>
      <c r="IQ452" s="17"/>
      <c r="IR452" s="17"/>
      <c r="IS452" s="17"/>
      <c r="IT452" s="17"/>
      <c r="IU452" s="17"/>
      <c r="IV452" s="17"/>
    </row>
    <row r="453" spans="1:256" s="15" customFormat="1" ht="14.25">
      <c r="A453" s="1"/>
      <c r="B453" s="1"/>
      <c r="C453" s="1"/>
      <c r="D453" s="1"/>
      <c r="E453" s="1"/>
      <c r="F453" s="1"/>
      <c r="G453" s="1"/>
      <c r="H453" s="1"/>
      <c r="I453" s="1"/>
      <c r="J453" s="1"/>
      <c r="K453" s="47"/>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7"/>
      <c r="DZ453" s="17"/>
      <c r="EA453" s="17"/>
      <c r="EB453" s="17"/>
      <c r="EC453" s="17"/>
      <c r="ED453" s="17"/>
      <c r="EE453" s="17"/>
      <c r="EF453" s="17"/>
      <c r="EG453" s="17"/>
      <c r="EH453" s="17"/>
      <c r="EI453" s="17"/>
      <c r="EJ453" s="17"/>
      <c r="EK453" s="17"/>
      <c r="EL453" s="17"/>
      <c r="EM453" s="17"/>
      <c r="EN453" s="17"/>
      <c r="EO453" s="17"/>
      <c r="EP453" s="17"/>
      <c r="EQ453" s="17"/>
      <c r="ER453" s="17"/>
      <c r="ES453" s="17"/>
      <c r="ET453" s="17"/>
      <c r="EU453" s="17"/>
      <c r="EV453" s="17"/>
      <c r="EW453" s="17"/>
      <c r="EX453" s="17"/>
      <c r="EY453" s="17"/>
      <c r="EZ453" s="17"/>
      <c r="FA453" s="17"/>
      <c r="FB453" s="17"/>
      <c r="FC453" s="17"/>
      <c r="FD453" s="17"/>
      <c r="FE453" s="17"/>
      <c r="FF453" s="17"/>
      <c r="FG453" s="17"/>
      <c r="FH453" s="17"/>
      <c r="FI453" s="17"/>
      <c r="FJ453" s="17"/>
      <c r="FK453" s="17"/>
      <c r="FL453" s="17"/>
      <c r="FM453" s="17"/>
      <c r="FN453" s="17"/>
      <c r="FO453" s="17"/>
      <c r="FP453" s="17"/>
      <c r="FQ453" s="17"/>
      <c r="FR453" s="17"/>
      <c r="FS453" s="17"/>
      <c r="FT453" s="17"/>
      <c r="FU453" s="17"/>
      <c r="FV453" s="17"/>
      <c r="FW453" s="17"/>
      <c r="FX453" s="17"/>
      <c r="FY453" s="17"/>
      <c r="FZ453" s="17"/>
      <c r="GA453" s="17"/>
      <c r="GB453" s="17"/>
      <c r="GC453" s="17"/>
      <c r="GD453" s="17"/>
      <c r="GE453" s="17"/>
      <c r="GF453" s="17"/>
      <c r="GG453" s="17"/>
      <c r="GH453" s="17"/>
      <c r="GI453" s="17"/>
      <c r="GJ453" s="17"/>
      <c r="GK453" s="17"/>
      <c r="GL453" s="17"/>
      <c r="GM453" s="17"/>
      <c r="GN453" s="17"/>
      <c r="GO453" s="17"/>
      <c r="GP453" s="17"/>
      <c r="GQ453" s="17"/>
      <c r="GR453" s="17"/>
      <c r="GS453" s="17"/>
      <c r="GT453" s="17"/>
      <c r="GU453" s="17"/>
      <c r="GV453" s="17"/>
      <c r="GW453" s="17"/>
      <c r="GX453" s="17"/>
      <c r="GY453" s="17"/>
      <c r="GZ453" s="17"/>
      <c r="HA453" s="17"/>
      <c r="HB453" s="17"/>
      <c r="HC453" s="17"/>
      <c r="HD453" s="17"/>
      <c r="HE453" s="17"/>
      <c r="HF453" s="17"/>
      <c r="HG453" s="17"/>
      <c r="HH453" s="17"/>
      <c r="HI453" s="17"/>
      <c r="HJ453" s="17"/>
      <c r="HK453" s="17"/>
      <c r="HL453" s="17"/>
      <c r="HM453" s="17"/>
      <c r="HN453" s="17"/>
      <c r="HO453" s="17"/>
      <c r="HP453" s="17"/>
      <c r="HQ453" s="17"/>
      <c r="HR453" s="17"/>
      <c r="HS453" s="17"/>
      <c r="HT453" s="17"/>
      <c r="HU453" s="17"/>
      <c r="HV453" s="17"/>
      <c r="HW453" s="17"/>
      <c r="HX453" s="17"/>
      <c r="HY453" s="17"/>
      <c r="HZ453" s="17"/>
      <c r="IA453" s="17"/>
      <c r="IB453" s="17"/>
      <c r="IC453" s="17"/>
      <c r="ID453" s="17"/>
      <c r="IE453" s="17"/>
      <c r="IF453" s="17"/>
      <c r="IG453" s="17"/>
      <c r="IH453" s="17"/>
      <c r="II453" s="17"/>
      <c r="IJ453" s="17"/>
      <c r="IK453" s="17"/>
      <c r="IL453" s="17"/>
      <c r="IM453" s="17"/>
      <c r="IN453" s="17"/>
      <c r="IO453" s="17"/>
      <c r="IP453" s="17"/>
      <c r="IQ453" s="17"/>
      <c r="IR453" s="17"/>
      <c r="IS453" s="17"/>
      <c r="IT453" s="17"/>
      <c r="IU453" s="17"/>
      <c r="IV453" s="17"/>
    </row>
    <row r="454" spans="1:256" s="15" customFormat="1" ht="14.25">
      <c r="A454" s="1"/>
      <c r="B454" s="1"/>
      <c r="C454" s="1"/>
      <c r="D454" s="1"/>
      <c r="E454" s="1"/>
      <c r="F454" s="1"/>
      <c r="G454" s="1"/>
      <c r="H454" s="1"/>
      <c r="I454" s="1"/>
      <c r="J454" s="1"/>
      <c r="K454" s="47"/>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7"/>
      <c r="EP454" s="17"/>
      <c r="EQ454" s="17"/>
      <c r="ER454" s="17"/>
      <c r="ES454" s="17"/>
      <c r="ET454" s="17"/>
      <c r="EU454" s="17"/>
      <c r="EV454" s="17"/>
      <c r="EW454" s="17"/>
      <c r="EX454" s="17"/>
      <c r="EY454" s="17"/>
      <c r="EZ454" s="17"/>
      <c r="FA454" s="17"/>
      <c r="FB454" s="17"/>
      <c r="FC454" s="17"/>
      <c r="FD454" s="17"/>
      <c r="FE454" s="17"/>
      <c r="FF454" s="17"/>
      <c r="FG454" s="17"/>
      <c r="FH454" s="17"/>
      <c r="FI454" s="17"/>
      <c r="FJ454" s="17"/>
      <c r="FK454" s="17"/>
      <c r="FL454" s="17"/>
      <c r="FM454" s="17"/>
      <c r="FN454" s="17"/>
      <c r="FO454" s="17"/>
      <c r="FP454" s="17"/>
      <c r="FQ454" s="17"/>
      <c r="FR454" s="17"/>
      <c r="FS454" s="17"/>
      <c r="FT454" s="17"/>
      <c r="FU454" s="17"/>
      <c r="FV454" s="17"/>
      <c r="FW454" s="17"/>
      <c r="FX454" s="17"/>
      <c r="FY454" s="17"/>
      <c r="FZ454" s="17"/>
      <c r="GA454" s="17"/>
      <c r="GB454" s="17"/>
      <c r="GC454" s="17"/>
      <c r="GD454" s="17"/>
      <c r="GE454" s="17"/>
      <c r="GF454" s="17"/>
      <c r="GG454" s="17"/>
      <c r="GH454" s="17"/>
      <c r="GI454" s="17"/>
      <c r="GJ454" s="17"/>
      <c r="GK454" s="17"/>
      <c r="GL454" s="17"/>
      <c r="GM454" s="17"/>
      <c r="GN454" s="17"/>
      <c r="GO454" s="17"/>
      <c r="GP454" s="17"/>
      <c r="GQ454" s="17"/>
      <c r="GR454" s="17"/>
      <c r="GS454" s="17"/>
      <c r="GT454" s="17"/>
      <c r="GU454" s="17"/>
      <c r="GV454" s="17"/>
      <c r="GW454" s="17"/>
      <c r="GX454" s="17"/>
      <c r="GY454" s="17"/>
      <c r="GZ454" s="17"/>
      <c r="HA454" s="17"/>
      <c r="HB454" s="17"/>
      <c r="HC454" s="17"/>
      <c r="HD454" s="17"/>
      <c r="HE454" s="17"/>
      <c r="HF454" s="17"/>
      <c r="HG454" s="17"/>
      <c r="HH454" s="17"/>
      <c r="HI454" s="17"/>
      <c r="HJ454" s="17"/>
      <c r="HK454" s="17"/>
      <c r="HL454" s="17"/>
      <c r="HM454" s="17"/>
      <c r="HN454" s="17"/>
      <c r="HO454" s="17"/>
      <c r="HP454" s="17"/>
      <c r="HQ454" s="17"/>
      <c r="HR454" s="17"/>
      <c r="HS454" s="17"/>
      <c r="HT454" s="17"/>
      <c r="HU454" s="17"/>
      <c r="HV454" s="17"/>
      <c r="HW454" s="17"/>
      <c r="HX454" s="17"/>
      <c r="HY454" s="17"/>
      <c r="HZ454" s="17"/>
      <c r="IA454" s="17"/>
      <c r="IB454" s="17"/>
      <c r="IC454" s="17"/>
      <c r="ID454" s="17"/>
      <c r="IE454" s="17"/>
      <c r="IF454" s="17"/>
      <c r="IG454" s="17"/>
      <c r="IH454" s="17"/>
      <c r="II454" s="17"/>
      <c r="IJ454" s="17"/>
      <c r="IK454" s="17"/>
      <c r="IL454" s="17"/>
      <c r="IM454" s="17"/>
      <c r="IN454" s="17"/>
      <c r="IO454" s="17"/>
      <c r="IP454" s="17"/>
      <c r="IQ454" s="17"/>
      <c r="IR454" s="17"/>
      <c r="IS454" s="17"/>
      <c r="IT454" s="17"/>
      <c r="IU454" s="17"/>
      <c r="IV454" s="17"/>
    </row>
    <row r="455" spans="1:256" s="15" customFormat="1" ht="14.25">
      <c r="A455" s="1"/>
      <c r="B455" s="1"/>
      <c r="C455" s="1"/>
      <c r="D455" s="1"/>
      <c r="E455" s="1"/>
      <c r="F455" s="1"/>
      <c r="G455" s="1"/>
      <c r="H455" s="1"/>
      <c r="I455" s="1"/>
      <c r="J455" s="1"/>
      <c r="K455" s="47"/>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c r="CM455" s="17"/>
      <c r="CN455" s="17"/>
      <c r="CO455" s="17"/>
      <c r="CP455" s="17"/>
      <c r="CQ455" s="17"/>
      <c r="CR455" s="17"/>
      <c r="CS455" s="17"/>
      <c r="CT455" s="17"/>
      <c r="CU455" s="17"/>
      <c r="CV455" s="17"/>
      <c r="CW455" s="17"/>
      <c r="CX455" s="17"/>
      <c r="CY455" s="17"/>
      <c r="CZ455" s="17"/>
      <c r="DA455" s="17"/>
      <c r="DB455" s="17"/>
      <c r="DC455" s="17"/>
      <c r="DD455" s="17"/>
      <c r="DE455" s="17"/>
      <c r="DF455" s="17"/>
      <c r="DG455" s="17"/>
      <c r="DH455" s="17"/>
      <c r="DI455" s="17"/>
      <c r="DJ455" s="17"/>
      <c r="DK455" s="17"/>
      <c r="DL455" s="17"/>
      <c r="DM455" s="17"/>
      <c r="DN455" s="17"/>
      <c r="DO455" s="17"/>
      <c r="DP455" s="17"/>
      <c r="DQ455" s="17"/>
      <c r="DR455" s="17"/>
      <c r="DS455" s="17"/>
      <c r="DT455" s="17"/>
      <c r="DU455" s="17"/>
      <c r="DV455" s="17"/>
      <c r="DW455" s="17"/>
      <c r="DX455" s="17"/>
      <c r="DY455" s="17"/>
      <c r="DZ455" s="17"/>
      <c r="EA455" s="17"/>
      <c r="EB455" s="17"/>
      <c r="EC455" s="17"/>
      <c r="ED455" s="17"/>
      <c r="EE455" s="17"/>
      <c r="EF455" s="17"/>
      <c r="EG455" s="17"/>
      <c r="EH455" s="17"/>
      <c r="EI455" s="17"/>
      <c r="EJ455" s="17"/>
      <c r="EK455" s="17"/>
      <c r="EL455" s="17"/>
      <c r="EM455" s="17"/>
      <c r="EN455" s="17"/>
      <c r="EO455" s="17"/>
      <c r="EP455" s="17"/>
      <c r="EQ455" s="17"/>
      <c r="ER455" s="17"/>
      <c r="ES455" s="17"/>
      <c r="ET455" s="17"/>
      <c r="EU455" s="17"/>
      <c r="EV455" s="17"/>
      <c r="EW455" s="17"/>
      <c r="EX455" s="17"/>
      <c r="EY455" s="17"/>
      <c r="EZ455" s="17"/>
      <c r="FA455" s="17"/>
      <c r="FB455" s="17"/>
      <c r="FC455" s="17"/>
      <c r="FD455" s="17"/>
      <c r="FE455" s="17"/>
      <c r="FF455" s="17"/>
      <c r="FG455" s="17"/>
      <c r="FH455" s="17"/>
      <c r="FI455" s="17"/>
      <c r="FJ455" s="17"/>
      <c r="FK455" s="17"/>
      <c r="FL455" s="17"/>
      <c r="FM455" s="17"/>
      <c r="FN455" s="17"/>
      <c r="FO455" s="17"/>
      <c r="FP455" s="17"/>
      <c r="FQ455" s="17"/>
      <c r="FR455" s="17"/>
      <c r="FS455" s="17"/>
      <c r="FT455" s="17"/>
      <c r="FU455" s="17"/>
      <c r="FV455" s="17"/>
      <c r="FW455" s="17"/>
      <c r="FX455" s="17"/>
      <c r="FY455" s="17"/>
      <c r="FZ455" s="17"/>
      <c r="GA455" s="17"/>
      <c r="GB455" s="17"/>
      <c r="GC455" s="17"/>
      <c r="GD455" s="17"/>
      <c r="GE455" s="17"/>
      <c r="GF455" s="17"/>
      <c r="GG455" s="17"/>
      <c r="GH455" s="17"/>
      <c r="GI455" s="17"/>
      <c r="GJ455" s="17"/>
      <c r="GK455" s="17"/>
      <c r="GL455" s="17"/>
      <c r="GM455" s="17"/>
      <c r="GN455" s="17"/>
      <c r="GO455" s="17"/>
      <c r="GP455" s="17"/>
      <c r="GQ455" s="17"/>
      <c r="GR455" s="17"/>
      <c r="GS455" s="17"/>
      <c r="GT455" s="17"/>
      <c r="GU455" s="17"/>
      <c r="GV455" s="17"/>
      <c r="GW455" s="17"/>
      <c r="GX455" s="17"/>
      <c r="GY455" s="17"/>
      <c r="GZ455" s="17"/>
      <c r="HA455" s="17"/>
      <c r="HB455" s="17"/>
      <c r="HC455" s="17"/>
      <c r="HD455" s="17"/>
      <c r="HE455" s="17"/>
      <c r="HF455" s="17"/>
      <c r="HG455" s="17"/>
      <c r="HH455" s="17"/>
      <c r="HI455" s="17"/>
      <c r="HJ455" s="17"/>
      <c r="HK455" s="17"/>
      <c r="HL455" s="17"/>
      <c r="HM455" s="17"/>
      <c r="HN455" s="17"/>
      <c r="HO455" s="17"/>
      <c r="HP455" s="17"/>
      <c r="HQ455" s="17"/>
      <c r="HR455" s="17"/>
      <c r="HS455" s="17"/>
      <c r="HT455" s="17"/>
      <c r="HU455" s="17"/>
      <c r="HV455" s="17"/>
      <c r="HW455" s="17"/>
      <c r="HX455" s="17"/>
      <c r="HY455" s="17"/>
      <c r="HZ455" s="17"/>
      <c r="IA455" s="17"/>
      <c r="IB455" s="17"/>
      <c r="IC455" s="17"/>
      <c r="ID455" s="17"/>
      <c r="IE455" s="17"/>
      <c r="IF455" s="17"/>
      <c r="IG455" s="17"/>
      <c r="IH455" s="17"/>
      <c r="II455" s="17"/>
      <c r="IJ455" s="17"/>
      <c r="IK455" s="17"/>
      <c r="IL455" s="17"/>
      <c r="IM455" s="17"/>
      <c r="IN455" s="17"/>
      <c r="IO455" s="17"/>
      <c r="IP455" s="17"/>
      <c r="IQ455" s="17"/>
      <c r="IR455" s="17"/>
      <c r="IS455" s="17"/>
      <c r="IT455" s="17"/>
      <c r="IU455" s="17"/>
      <c r="IV455" s="17"/>
    </row>
    <row r="456" spans="1:256" s="15" customFormat="1" ht="14.25">
      <c r="A456" s="1"/>
      <c r="B456" s="1"/>
      <c r="C456" s="1"/>
      <c r="D456" s="1"/>
      <c r="E456" s="1"/>
      <c r="F456" s="1"/>
      <c r="G456" s="1"/>
      <c r="H456" s="1"/>
      <c r="I456" s="1"/>
      <c r="J456" s="1"/>
      <c r="K456" s="47"/>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7"/>
      <c r="EV456" s="17"/>
      <c r="EW456" s="17"/>
      <c r="EX456" s="17"/>
      <c r="EY456" s="17"/>
      <c r="EZ456" s="17"/>
      <c r="FA456" s="17"/>
      <c r="FB456" s="17"/>
      <c r="FC456" s="17"/>
      <c r="FD456" s="17"/>
      <c r="FE456" s="17"/>
      <c r="FF456" s="17"/>
      <c r="FG456" s="17"/>
      <c r="FH456" s="17"/>
      <c r="FI456" s="17"/>
      <c r="FJ456" s="17"/>
      <c r="FK456" s="17"/>
      <c r="FL456" s="17"/>
      <c r="FM456" s="17"/>
      <c r="FN456" s="17"/>
      <c r="FO456" s="17"/>
      <c r="FP456" s="17"/>
      <c r="FQ456" s="17"/>
      <c r="FR456" s="17"/>
      <c r="FS456" s="17"/>
      <c r="FT456" s="17"/>
      <c r="FU456" s="17"/>
      <c r="FV456" s="17"/>
      <c r="FW456" s="17"/>
      <c r="FX456" s="17"/>
      <c r="FY456" s="17"/>
      <c r="FZ456" s="17"/>
      <c r="GA456" s="17"/>
      <c r="GB456" s="17"/>
      <c r="GC456" s="17"/>
      <c r="GD456" s="17"/>
      <c r="GE456" s="17"/>
      <c r="GF456" s="17"/>
      <c r="GG456" s="17"/>
      <c r="GH456" s="17"/>
      <c r="GI456" s="17"/>
      <c r="GJ456" s="17"/>
      <c r="GK456" s="17"/>
      <c r="GL456" s="17"/>
      <c r="GM456" s="17"/>
      <c r="GN456" s="17"/>
      <c r="GO456" s="17"/>
      <c r="GP456" s="17"/>
      <c r="GQ456" s="17"/>
      <c r="GR456" s="17"/>
      <c r="GS456" s="17"/>
      <c r="GT456" s="17"/>
      <c r="GU456" s="17"/>
      <c r="GV456" s="17"/>
      <c r="GW456" s="17"/>
      <c r="GX456" s="17"/>
      <c r="GY456" s="17"/>
      <c r="GZ456" s="17"/>
      <c r="HA456" s="17"/>
      <c r="HB456" s="17"/>
      <c r="HC456" s="17"/>
      <c r="HD456" s="17"/>
      <c r="HE456" s="17"/>
      <c r="HF456" s="17"/>
      <c r="HG456" s="17"/>
      <c r="HH456" s="17"/>
      <c r="HI456" s="17"/>
      <c r="HJ456" s="17"/>
      <c r="HK456" s="17"/>
      <c r="HL456" s="17"/>
      <c r="HM456" s="17"/>
      <c r="HN456" s="17"/>
      <c r="HO456" s="17"/>
      <c r="HP456" s="17"/>
      <c r="HQ456" s="17"/>
      <c r="HR456" s="17"/>
      <c r="HS456" s="17"/>
      <c r="HT456" s="17"/>
      <c r="HU456" s="17"/>
      <c r="HV456" s="17"/>
      <c r="HW456" s="17"/>
      <c r="HX456" s="17"/>
      <c r="HY456" s="17"/>
      <c r="HZ456" s="17"/>
      <c r="IA456" s="17"/>
      <c r="IB456" s="17"/>
      <c r="IC456" s="17"/>
      <c r="ID456" s="17"/>
      <c r="IE456" s="17"/>
      <c r="IF456" s="17"/>
      <c r="IG456" s="17"/>
      <c r="IH456" s="17"/>
      <c r="II456" s="17"/>
      <c r="IJ456" s="17"/>
      <c r="IK456" s="17"/>
      <c r="IL456" s="17"/>
      <c r="IM456" s="17"/>
      <c r="IN456" s="17"/>
      <c r="IO456" s="17"/>
      <c r="IP456" s="17"/>
      <c r="IQ456" s="17"/>
      <c r="IR456" s="17"/>
      <c r="IS456" s="17"/>
      <c r="IT456" s="17"/>
      <c r="IU456" s="17"/>
      <c r="IV456" s="17"/>
    </row>
    <row r="457" spans="1:256" s="15" customFormat="1" ht="14.25">
      <c r="A457" s="1"/>
      <c r="B457" s="1"/>
      <c r="C457" s="1"/>
      <c r="D457" s="1"/>
      <c r="E457" s="1"/>
      <c r="F457" s="1"/>
      <c r="G457" s="1"/>
      <c r="H457" s="1"/>
      <c r="I457" s="1"/>
      <c r="J457" s="1"/>
      <c r="K457" s="47"/>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c r="CM457" s="17"/>
      <c r="CN457" s="17"/>
      <c r="CO457" s="17"/>
      <c r="CP457" s="17"/>
      <c r="CQ457" s="17"/>
      <c r="CR457" s="17"/>
      <c r="CS457" s="17"/>
      <c r="CT457" s="17"/>
      <c r="CU457" s="17"/>
      <c r="CV457" s="17"/>
      <c r="CW457" s="17"/>
      <c r="CX457" s="17"/>
      <c r="CY457" s="17"/>
      <c r="CZ457" s="17"/>
      <c r="DA457" s="17"/>
      <c r="DB457" s="17"/>
      <c r="DC457" s="17"/>
      <c r="DD457" s="17"/>
      <c r="DE457" s="17"/>
      <c r="DF457" s="17"/>
      <c r="DG457" s="17"/>
      <c r="DH457" s="17"/>
      <c r="DI457" s="17"/>
      <c r="DJ457" s="17"/>
      <c r="DK457" s="17"/>
      <c r="DL457" s="17"/>
      <c r="DM457" s="17"/>
      <c r="DN457" s="17"/>
      <c r="DO457" s="17"/>
      <c r="DP457" s="17"/>
      <c r="DQ457" s="17"/>
      <c r="DR457" s="17"/>
      <c r="DS457" s="17"/>
      <c r="DT457" s="17"/>
      <c r="DU457" s="17"/>
      <c r="DV457" s="17"/>
      <c r="DW457" s="17"/>
      <c r="DX457" s="17"/>
      <c r="DY457" s="17"/>
      <c r="DZ457" s="17"/>
      <c r="EA457" s="17"/>
      <c r="EB457" s="17"/>
      <c r="EC457" s="17"/>
      <c r="ED457" s="17"/>
      <c r="EE457" s="17"/>
      <c r="EF457" s="17"/>
      <c r="EG457" s="17"/>
      <c r="EH457" s="17"/>
      <c r="EI457" s="17"/>
      <c r="EJ457" s="17"/>
      <c r="EK457" s="17"/>
      <c r="EL457" s="17"/>
      <c r="EM457" s="17"/>
      <c r="EN457" s="17"/>
      <c r="EO457" s="17"/>
      <c r="EP457" s="17"/>
      <c r="EQ457" s="17"/>
      <c r="ER457" s="17"/>
      <c r="ES457" s="17"/>
      <c r="ET457" s="17"/>
      <c r="EU457" s="17"/>
      <c r="EV457" s="17"/>
      <c r="EW457" s="17"/>
      <c r="EX457" s="17"/>
      <c r="EY457" s="17"/>
      <c r="EZ457" s="17"/>
      <c r="FA457" s="17"/>
      <c r="FB457" s="17"/>
      <c r="FC457" s="17"/>
      <c r="FD457" s="17"/>
      <c r="FE457" s="17"/>
      <c r="FF457" s="17"/>
      <c r="FG457" s="17"/>
      <c r="FH457" s="17"/>
      <c r="FI457" s="17"/>
      <c r="FJ457" s="17"/>
      <c r="FK457" s="17"/>
      <c r="FL457" s="17"/>
      <c r="FM457" s="17"/>
      <c r="FN457" s="17"/>
      <c r="FO457" s="17"/>
      <c r="FP457" s="17"/>
      <c r="FQ457" s="17"/>
      <c r="FR457" s="17"/>
      <c r="FS457" s="17"/>
      <c r="FT457" s="17"/>
      <c r="FU457" s="17"/>
      <c r="FV457" s="17"/>
      <c r="FW457" s="17"/>
      <c r="FX457" s="17"/>
      <c r="FY457" s="17"/>
      <c r="FZ457" s="17"/>
      <c r="GA457" s="17"/>
      <c r="GB457" s="17"/>
      <c r="GC457" s="17"/>
      <c r="GD457" s="17"/>
      <c r="GE457" s="17"/>
      <c r="GF457" s="17"/>
      <c r="GG457" s="17"/>
      <c r="GH457" s="17"/>
      <c r="GI457" s="17"/>
      <c r="GJ457" s="17"/>
      <c r="GK457" s="17"/>
      <c r="GL457" s="17"/>
      <c r="GM457" s="17"/>
      <c r="GN457" s="17"/>
      <c r="GO457" s="17"/>
      <c r="GP457" s="17"/>
      <c r="GQ457" s="17"/>
      <c r="GR457" s="17"/>
      <c r="GS457" s="17"/>
      <c r="GT457" s="17"/>
      <c r="GU457" s="17"/>
      <c r="GV457" s="17"/>
      <c r="GW457" s="17"/>
      <c r="GX457" s="17"/>
      <c r="GY457" s="17"/>
      <c r="GZ457" s="17"/>
      <c r="HA457" s="17"/>
      <c r="HB457" s="17"/>
      <c r="HC457" s="17"/>
      <c r="HD457" s="17"/>
      <c r="HE457" s="17"/>
      <c r="HF457" s="17"/>
      <c r="HG457" s="17"/>
      <c r="HH457" s="17"/>
      <c r="HI457" s="17"/>
      <c r="HJ457" s="17"/>
      <c r="HK457" s="17"/>
      <c r="HL457" s="17"/>
      <c r="HM457" s="17"/>
      <c r="HN457" s="17"/>
      <c r="HO457" s="17"/>
      <c r="HP457" s="17"/>
      <c r="HQ457" s="17"/>
      <c r="HR457" s="17"/>
      <c r="HS457" s="17"/>
      <c r="HT457" s="17"/>
      <c r="HU457" s="17"/>
      <c r="HV457" s="17"/>
      <c r="HW457" s="17"/>
      <c r="HX457" s="17"/>
      <c r="HY457" s="17"/>
      <c r="HZ457" s="17"/>
      <c r="IA457" s="17"/>
      <c r="IB457" s="17"/>
      <c r="IC457" s="17"/>
      <c r="ID457" s="17"/>
      <c r="IE457" s="17"/>
      <c r="IF457" s="17"/>
      <c r="IG457" s="17"/>
      <c r="IH457" s="17"/>
      <c r="II457" s="17"/>
      <c r="IJ457" s="17"/>
      <c r="IK457" s="17"/>
      <c r="IL457" s="17"/>
      <c r="IM457" s="17"/>
      <c r="IN457" s="17"/>
      <c r="IO457" s="17"/>
      <c r="IP457" s="17"/>
      <c r="IQ457" s="17"/>
      <c r="IR457" s="17"/>
      <c r="IS457" s="17"/>
      <c r="IT457" s="17"/>
      <c r="IU457" s="17"/>
      <c r="IV457" s="17"/>
    </row>
    <row r="458" spans="1:256" s="15" customFormat="1" ht="14.25">
      <c r="A458" s="1"/>
      <c r="B458" s="1"/>
      <c r="C458" s="1"/>
      <c r="D458" s="1"/>
      <c r="E458" s="1"/>
      <c r="F458" s="1"/>
      <c r="G458" s="1"/>
      <c r="H458" s="1"/>
      <c r="I458" s="1"/>
      <c r="J458" s="1"/>
      <c r="K458" s="47"/>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c r="CM458" s="17"/>
      <c r="CN458" s="17"/>
      <c r="CO458" s="17"/>
      <c r="CP458" s="17"/>
      <c r="CQ458" s="17"/>
      <c r="CR458" s="17"/>
      <c r="CS458" s="17"/>
      <c r="CT458" s="17"/>
      <c r="CU458" s="17"/>
      <c r="CV458" s="17"/>
      <c r="CW458" s="17"/>
      <c r="CX458" s="17"/>
      <c r="CY458" s="17"/>
      <c r="CZ458" s="17"/>
      <c r="DA458" s="17"/>
      <c r="DB458" s="17"/>
      <c r="DC458" s="17"/>
      <c r="DD458" s="17"/>
      <c r="DE458" s="17"/>
      <c r="DF458" s="17"/>
      <c r="DG458" s="17"/>
      <c r="DH458" s="17"/>
      <c r="DI458" s="17"/>
      <c r="DJ458" s="17"/>
      <c r="DK458" s="17"/>
      <c r="DL458" s="17"/>
      <c r="DM458" s="17"/>
      <c r="DN458" s="17"/>
      <c r="DO458" s="17"/>
      <c r="DP458" s="17"/>
      <c r="DQ458" s="17"/>
      <c r="DR458" s="17"/>
      <c r="DS458" s="17"/>
      <c r="DT458" s="17"/>
      <c r="DU458" s="17"/>
      <c r="DV458" s="17"/>
      <c r="DW458" s="17"/>
      <c r="DX458" s="17"/>
      <c r="DY458" s="17"/>
      <c r="DZ458" s="17"/>
      <c r="EA458" s="17"/>
      <c r="EB458" s="17"/>
      <c r="EC458" s="17"/>
      <c r="ED458" s="17"/>
      <c r="EE458" s="17"/>
      <c r="EF458" s="17"/>
      <c r="EG458" s="17"/>
      <c r="EH458" s="17"/>
      <c r="EI458" s="17"/>
      <c r="EJ458" s="17"/>
      <c r="EK458" s="17"/>
      <c r="EL458" s="17"/>
      <c r="EM458" s="17"/>
      <c r="EN458" s="17"/>
      <c r="EO458" s="17"/>
      <c r="EP458" s="17"/>
      <c r="EQ458" s="17"/>
      <c r="ER458" s="17"/>
      <c r="ES458" s="17"/>
      <c r="ET458" s="17"/>
      <c r="EU458" s="17"/>
      <c r="EV458" s="17"/>
      <c r="EW458" s="17"/>
      <c r="EX458" s="17"/>
      <c r="EY458" s="17"/>
      <c r="EZ458" s="17"/>
      <c r="FA458" s="17"/>
      <c r="FB458" s="17"/>
      <c r="FC458" s="17"/>
      <c r="FD458" s="17"/>
      <c r="FE458" s="17"/>
      <c r="FF458" s="17"/>
      <c r="FG458" s="17"/>
      <c r="FH458" s="17"/>
      <c r="FI458" s="17"/>
      <c r="FJ458" s="17"/>
      <c r="FK458" s="17"/>
      <c r="FL458" s="17"/>
      <c r="FM458" s="17"/>
      <c r="FN458" s="17"/>
      <c r="FO458" s="17"/>
      <c r="FP458" s="17"/>
      <c r="FQ458" s="17"/>
      <c r="FR458" s="17"/>
      <c r="FS458" s="17"/>
      <c r="FT458" s="17"/>
      <c r="FU458" s="17"/>
      <c r="FV458" s="17"/>
      <c r="FW458" s="17"/>
      <c r="FX458" s="17"/>
      <c r="FY458" s="17"/>
      <c r="FZ458" s="17"/>
      <c r="GA458" s="17"/>
      <c r="GB458" s="17"/>
      <c r="GC458" s="17"/>
      <c r="GD458" s="17"/>
      <c r="GE458" s="17"/>
      <c r="GF458" s="17"/>
      <c r="GG458" s="17"/>
      <c r="GH458" s="17"/>
      <c r="GI458" s="17"/>
      <c r="GJ458" s="17"/>
      <c r="GK458" s="17"/>
      <c r="GL458" s="17"/>
      <c r="GM458" s="17"/>
      <c r="GN458" s="17"/>
      <c r="GO458" s="17"/>
      <c r="GP458" s="17"/>
      <c r="GQ458" s="17"/>
      <c r="GR458" s="17"/>
      <c r="GS458" s="17"/>
      <c r="GT458" s="17"/>
      <c r="GU458" s="17"/>
      <c r="GV458" s="17"/>
      <c r="GW458" s="17"/>
      <c r="GX458" s="17"/>
      <c r="GY458" s="17"/>
      <c r="GZ458" s="17"/>
      <c r="HA458" s="17"/>
      <c r="HB458" s="17"/>
      <c r="HC458" s="17"/>
      <c r="HD458" s="17"/>
      <c r="HE458" s="17"/>
      <c r="HF458" s="17"/>
      <c r="HG458" s="17"/>
      <c r="HH458" s="17"/>
      <c r="HI458" s="17"/>
      <c r="HJ458" s="17"/>
      <c r="HK458" s="17"/>
      <c r="HL458" s="17"/>
      <c r="HM458" s="17"/>
      <c r="HN458" s="17"/>
      <c r="HO458" s="17"/>
      <c r="HP458" s="17"/>
      <c r="HQ458" s="17"/>
      <c r="HR458" s="17"/>
      <c r="HS458" s="17"/>
      <c r="HT458" s="17"/>
      <c r="HU458" s="17"/>
      <c r="HV458" s="17"/>
      <c r="HW458" s="17"/>
      <c r="HX458" s="17"/>
      <c r="HY458" s="17"/>
      <c r="HZ458" s="17"/>
      <c r="IA458" s="17"/>
      <c r="IB458" s="17"/>
      <c r="IC458" s="17"/>
      <c r="ID458" s="17"/>
      <c r="IE458" s="17"/>
      <c r="IF458" s="17"/>
      <c r="IG458" s="17"/>
      <c r="IH458" s="17"/>
      <c r="II458" s="17"/>
      <c r="IJ458" s="17"/>
      <c r="IK458" s="17"/>
      <c r="IL458" s="17"/>
      <c r="IM458" s="17"/>
      <c r="IN458" s="17"/>
      <c r="IO458" s="17"/>
      <c r="IP458" s="17"/>
      <c r="IQ458" s="17"/>
      <c r="IR458" s="17"/>
      <c r="IS458" s="17"/>
      <c r="IT458" s="17"/>
      <c r="IU458" s="17"/>
      <c r="IV458" s="17"/>
    </row>
    <row r="459" spans="1:256" s="15" customFormat="1" ht="14.25">
      <c r="A459" s="1"/>
      <c r="B459" s="1"/>
      <c r="C459" s="1"/>
      <c r="D459" s="1"/>
      <c r="E459" s="1"/>
      <c r="F459" s="1"/>
      <c r="G459" s="1"/>
      <c r="H459" s="1"/>
      <c r="I459" s="1"/>
      <c r="J459" s="1"/>
      <c r="K459" s="47"/>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c r="CM459" s="17"/>
      <c r="CN459" s="17"/>
      <c r="CO459" s="17"/>
      <c r="CP459" s="17"/>
      <c r="CQ459" s="17"/>
      <c r="CR459" s="17"/>
      <c r="CS459" s="17"/>
      <c r="CT459" s="17"/>
      <c r="CU459" s="17"/>
      <c r="CV459" s="17"/>
      <c r="CW459" s="17"/>
      <c r="CX459" s="17"/>
      <c r="CY459" s="17"/>
      <c r="CZ459" s="17"/>
      <c r="DA459" s="17"/>
      <c r="DB459" s="17"/>
      <c r="DC459" s="17"/>
      <c r="DD459" s="17"/>
      <c r="DE459" s="17"/>
      <c r="DF459" s="17"/>
      <c r="DG459" s="17"/>
      <c r="DH459" s="17"/>
      <c r="DI459" s="17"/>
      <c r="DJ459" s="17"/>
      <c r="DK459" s="17"/>
      <c r="DL459" s="17"/>
      <c r="DM459" s="17"/>
      <c r="DN459" s="17"/>
      <c r="DO459" s="17"/>
      <c r="DP459" s="17"/>
      <c r="DQ459" s="17"/>
      <c r="DR459" s="17"/>
      <c r="DS459" s="17"/>
      <c r="DT459" s="17"/>
      <c r="DU459" s="17"/>
      <c r="DV459" s="17"/>
      <c r="DW459" s="17"/>
      <c r="DX459" s="17"/>
      <c r="DY459" s="17"/>
      <c r="DZ459" s="17"/>
      <c r="EA459" s="17"/>
      <c r="EB459" s="17"/>
      <c r="EC459" s="17"/>
      <c r="ED459" s="17"/>
      <c r="EE459" s="17"/>
      <c r="EF459" s="17"/>
      <c r="EG459" s="17"/>
      <c r="EH459" s="17"/>
      <c r="EI459" s="17"/>
      <c r="EJ459" s="17"/>
      <c r="EK459" s="17"/>
      <c r="EL459" s="17"/>
      <c r="EM459" s="17"/>
      <c r="EN459" s="17"/>
      <c r="EO459" s="17"/>
      <c r="EP459" s="17"/>
      <c r="EQ459" s="17"/>
      <c r="ER459" s="17"/>
      <c r="ES459" s="17"/>
      <c r="ET459" s="17"/>
      <c r="EU459" s="17"/>
      <c r="EV459" s="17"/>
      <c r="EW459" s="17"/>
      <c r="EX459" s="17"/>
      <c r="EY459" s="17"/>
      <c r="EZ459" s="17"/>
      <c r="FA459" s="17"/>
      <c r="FB459" s="17"/>
      <c r="FC459" s="17"/>
      <c r="FD459" s="17"/>
      <c r="FE459" s="17"/>
      <c r="FF459" s="17"/>
      <c r="FG459" s="17"/>
      <c r="FH459" s="17"/>
      <c r="FI459" s="17"/>
      <c r="FJ459" s="17"/>
      <c r="FK459" s="17"/>
      <c r="FL459" s="17"/>
      <c r="FM459" s="17"/>
      <c r="FN459" s="17"/>
      <c r="FO459" s="17"/>
      <c r="FP459" s="17"/>
      <c r="FQ459" s="17"/>
      <c r="FR459" s="17"/>
      <c r="FS459" s="17"/>
      <c r="FT459" s="17"/>
      <c r="FU459" s="17"/>
      <c r="FV459" s="17"/>
      <c r="FW459" s="17"/>
      <c r="FX459" s="17"/>
      <c r="FY459" s="17"/>
      <c r="FZ459" s="17"/>
      <c r="GA459" s="17"/>
      <c r="GB459" s="17"/>
      <c r="GC459" s="17"/>
      <c r="GD459" s="17"/>
      <c r="GE459" s="17"/>
      <c r="GF459" s="17"/>
      <c r="GG459" s="17"/>
      <c r="GH459" s="17"/>
      <c r="GI459" s="17"/>
      <c r="GJ459" s="17"/>
      <c r="GK459" s="17"/>
      <c r="GL459" s="17"/>
      <c r="GM459" s="17"/>
      <c r="GN459" s="17"/>
      <c r="GO459" s="17"/>
      <c r="GP459" s="17"/>
      <c r="GQ459" s="17"/>
      <c r="GR459" s="17"/>
      <c r="GS459" s="17"/>
      <c r="GT459" s="17"/>
      <c r="GU459" s="17"/>
      <c r="GV459" s="17"/>
      <c r="GW459" s="17"/>
      <c r="GX459" s="17"/>
      <c r="GY459" s="17"/>
      <c r="GZ459" s="17"/>
      <c r="HA459" s="17"/>
      <c r="HB459" s="17"/>
      <c r="HC459" s="17"/>
      <c r="HD459" s="17"/>
      <c r="HE459" s="17"/>
      <c r="HF459" s="17"/>
      <c r="HG459" s="17"/>
      <c r="HH459" s="17"/>
      <c r="HI459" s="17"/>
      <c r="HJ459" s="17"/>
      <c r="HK459" s="17"/>
      <c r="HL459" s="17"/>
      <c r="HM459" s="17"/>
      <c r="HN459" s="17"/>
      <c r="HO459" s="17"/>
      <c r="HP459" s="17"/>
      <c r="HQ459" s="17"/>
      <c r="HR459" s="17"/>
      <c r="HS459" s="17"/>
      <c r="HT459" s="17"/>
      <c r="HU459" s="17"/>
      <c r="HV459" s="17"/>
      <c r="HW459" s="17"/>
      <c r="HX459" s="17"/>
      <c r="HY459" s="17"/>
      <c r="HZ459" s="17"/>
      <c r="IA459" s="17"/>
      <c r="IB459" s="17"/>
      <c r="IC459" s="17"/>
      <c r="ID459" s="17"/>
      <c r="IE459" s="17"/>
      <c r="IF459" s="17"/>
      <c r="IG459" s="17"/>
      <c r="IH459" s="17"/>
      <c r="II459" s="17"/>
      <c r="IJ459" s="17"/>
      <c r="IK459" s="17"/>
      <c r="IL459" s="17"/>
      <c r="IM459" s="17"/>
      <c r="IN459" s="17"/>
      <c r="IO459" s="17"/>
      <c r="IP459" s="17"/>
      <c r="IQ459" s="17"/>
      <c r="IR459" s="17"/>
      <c r="IS459" s="17"/>
      <c r="IT459" s="17"/>
      <c r="IU459" s="17"/>
      <c r="IV459" s="17"/>
    </row>
    <row r="460" spans="1:256" s="15" customFormat="1" ht="14.25">
      <c r="A460" s="1"/>
      <c r="B460" s="1"/>
      <c r="C460" s="1"/>
      <c r="D460" s="1"/>
      <c r="E460" s="1"/>
      <c r="F460" s="1"/>
      <c r="G460" s="1"/>
      <c r="H460" s="1"/>
      <c r="I460" s="1"/>
      <c r="J460" s="1"/>
      <c r="K460" s="47"/>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c r="CM460" s="17"/>
      <c r="CN460" s="17"/>
      <c r="CO460" s="17"/>
      <c r="CP460" s="17"/>
      <c r="CQ460" s="17"/>
      <c r="CR460" s="17"/>
      <c r="CS460" s="17"/>
      <c r="CT460" s="17"/>
      <c r="CU460" s="17"/>
      <c r="CV460" s="17"/>
      <c r="CW460" s="17"/>
      <c r="CX460" s="17"/>
      <c r="CY460" s="17"/>
      <c r="CZ460" s="17"/>
      <c r="DA460" s="17"/>
      <c r="DB460" s="17"/>
      <c r="DC460" s="17"/>
      <c r="DD460" s="17"/>
      <c r="DE460" s="17"/>
      <c r="DF460" s="17"/>
      <c r="DG460" s="17"/>
      <c r="DH460" s="17"/>
      <c r="DI460" s="17"/>
      <c r="DJ460" s="17"/>
      <c r="DK460" s="17"/>
      <c r="DL460" s="17"/>
      <c r="DM460" s="17"/>
      <c r="DN460" s="17"/>
      <c r="DO460" s="17"/>
      <c r="DP460" s="17"/>
      <c r="DQ460" s="17"/>
      <c r="DR460" s="17"/>
      <c r="DS460" s="17"/>
      <c r="DT460" s="17"/>
      <c r="DU460" s="17"/>
      <c r="DV460" s="17"/>
      <c r="DW460" s="17"/>
      <c r="DX460" s="17"/>
      <c r="DY460" s="17"/>
      <c r="DZ460" s="17"/>
      <c r="EA460" s="17"/>
      <c r="EB460" s="17"/>
      <c r="EC460" s="17"/>
      <c r="ED460" s="17"/>
      <c r="EE460" s="17"/>
      <c r="EF460" s="17"/>
      <c r="EG460" s="17"/>
      <c r="EH460" s="17"/>
      <c r="EI460" s="17"/>
      <c r="EJ460" s="17"/>
      <c r="EK460" s="17"/>
      <c r="EL460" s="17"/>
      <c r="EM460" s="17"/>
      <c r="EN460" s="17"/>
      <c r="EO460" s="17"/>
      <c r="EP460" s="17"/>
      <c r="EQ460" s="17"/>
      <c r="ER460" s="17"/>
      <c r="ES460" s="17"/>
      <c r="ET460" s="17"/>
      <c r="EU460" s="17"/>
      <c r="EV460" s="17"/>
      <c r="EW460" s="17"/>
      <c r="EX460" s="17"/>
      <c r="EY460" s="17"/>
      <c r="EZ460" s="17"/>
      <c r="FA460" s="17"/>
      <c r="FB460" s="17"/>
      <c r="FC460" s="17"/>
      <c r="FD460" s="17"/>
      <c r="FE460" s="17"/>
      <c r="FF460" s="17"/>
      <c r="FG460" s="17"/>
      <c r="FH460" s="17"/>
      <c r="FI460" s="17"/>
      <c r="FJ460" s="17"/>
      <c r="FK460" s="17"/>
      <c r="FL460" s="17"/>
      <c r="FM460" s="17"/>
      <c r="FN460" s="17"/>
      <c r="FO460" s="17"/>
      <c r="FP460" s="17"/>
      <c r="FQ460" s="17"/>
      <c r="FR460" s="17"/>
      <c r="FS460" s="17"/>
      <c r="FT460" s="17"/>
      <c r="FU460" s="17"/>
      <c r="FV460" s="17"/>
      <c r="FW460" s="17"/>
      <c r="FX460" s="17"/>
      <c r="FY460" s="17"/>
      <c r="FZ460" s="17"/>
      <c r="GA460" s="17"/>
      <c r="GB460" s="17"/>
      <c r="GC460" s="17"/>
      <c r="GD460" s="17"/>
      <c r="GE460" s="17"/>
      <c r="GF460" s="17"/>
      <c r="GG460" s="17"/>
      <c r="GH460" s="17"/>
      <c r="GI460" s="17"/>
      <c r="GJ460" s="17"/>
      <c r="GK460" s="17"/>
      <c r="GL460" s="17"/>
      <c r="GM460" s="17"/>
      <c r="GN460" s="17"/>
      <c r="GO460" s="17"/>
      <c r="GP460" s="17"/>
      <c r="GQ460" s="17"/>
      <c r="GR460" s="17"/>
      <c r="GS460" s="17"/>
      <c r="GT460" s="17"/>
      <c r="GU460" s="17"/>
      <c r="GV460" s="17"/>
      <c r="GW460" s="17"/>
      <c r="GX460" s="17"/>
      <c r="GY460" s="17"/>
      <c r="GZ460" s="17"/>
      <c r="HA460" s="17"/>
      <c r="HB460" s="17"/>
      <c r="HC460" s="17"/>
      <c r="HD460" s="17"/>
      <c r="HE460" s="17"/>
      <c r="HF460" s="17"/>
      <c r="HG460" s="17"/>
      <c r="HH460" s="17"/>
      <c r="HI460" s="17"/>
      <c r="HJ460" s="17"/>
      <c r="HK460" s="17"/>
      <c r="HL460" s="17"/>
      <c r="HM460" s="17"/>
      <c r="HN460" s="17"/>
      <c r="HO460" s="17"/>
      <c r="HP460" s="17"/>
      <c r="HQ460" s="17"/>
      <c r="HR460" s="17"/>
      <c r="HS460" s="17"/>
      <c r="HT460" s="17"/>
      <c r="HU460" s="17"/>
      <c r="HV460" s="17"/>
      <c r="HW460" s="17"/>
      <c r="HX460" s="17"/>
      <c r="HY460" s="17"/>
      <c r="HZ460" s="17"/>
      <c r="IA460" s="17"/>
      <c r="IB460" s="17"/>
      <c r="IC460" s="17"/>
      <c r="ID460" s="17"/>
      <c r="IE460" s="17"/>
      <c r="IF460" s="17"/>
      <c r="IG460" s="17"/>
      <c r="IH460" s="17"/>
      <c r="II460" s="17"/>
      <c r="IJ460" s="17"/>
      <c r="IK460" s="17"/>
      <c r="IL460" s="17"/>
      <c r="IM460" s="17"/>
      <c r="IN460" s="17"/>
      <c r="IO460" s="17"/>
      <c r="IP460" s="17"/>
      <c r="IQ460" s="17"/>
      <c r="IR460" s="17"/>
      <c r="IS460" s="17"/>
      <c r="IT460" s="17"/>
      <c r="IU460" s="17"/>
      <c r="IV460" s="17"/>
    </row>
    <row r="461" spans="1:256" s="15" customFormat="1" ht="14.25">
      <c r="A461" s="1"/>
      <c r="B461" s="1"/>
      <c r="C461" s="1"/>
      <c r="D461" s="1"/>
      <c r="E461" s="1"/>
      <c r="F461" s="1"/>
      <c r="G461" s="1"/>
      <c r="H461" s="1"/>
      <c r="I461" s="1"/>
      <c r="J461" s="1"/>
      <c r="K461" s="47"/>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c r="CM461" s="17"/>
      <c r="CN461" s="17"/>
      <c r="CO461" s="17"/>
      <c r="CP461" s="17"/>
      <c r="CQ461" s="17"/>
      <c r="CR461" s="17"/>
      <c r="CS461" s="17"/>
      <c r="CT461" s="17"/>
      <c r="CU461" s="17"/>
      <c r="CV461" s="17"/>
      <c r="CW461" s="17"/>
      <c r="CX461" s="17"/>
      <c r="CY461" s="17"/>
      <c r="CZ461" s="17"/>
      <c r="DA461" s="17"/>
      <c r="DB461" s="17"/>
      <c r="DC461" s="17"/>
      <c r="DD461" s="17"/>
      <c r="DE461" s="17"/>
      <c r="DF461" s="17"/>
      <c r="DG461" s="17"/>
      <c r="DH461" s="17"/>
      <c r="DI461" s="17"/>
      <c r="DJ461" s="17"/>
      <c r="DK461" s="17"/>
      <c r="DL461" s="17"/>
      <c r="DM461" s="17"/>
      <c r="DN461" s="17"/>
      <c r="DO461" s="17"/>
      <c r="DP461" s="17"/>
      <c r="DQ461" s="17"/>
      <c r="DR461" s="17"/>
      <c r="DS461" s="17"/>
      <c r="DT461" s="17"/>
      <c r="DU461" s="17"/>
      <c r="DV461" s="17"/>
      <c r="DW461" s="17"/>
      <c r="DX461" s="17"/>
      <c r="DY461" s="17"/>
      <c r="DZ461" s="17"/>
      <c r="EA461" s="17"/>
      <c r="EB461" s="17"/>
      <c r="EC461" s="17"/>
      <c r="ED461" s="17"/>
      <c r="EE461" s="17"/>
      <c r="EF461" s="17"/>
      <c r="EG461" s="17"/>
      <c r="EH461" s="17"/>
      <c r="EI461" s="17"/>
      <c r="EJ461" s="17"/>
      <c r="EK461" s="17"/>
      <c r="EL461" s="17"/>
      <c r="EM461" s="17"/>
      <c r="EN461" s="17"/>
      <c r="EO461" s="17"/>
      <c r="EP461" s="17"/>
      <c r="EQ461" s="17"/>
      <c r="ER461" s="17"/>
      <c r="ES461" s="17"/>
      <c r="ET461" s="17"/>
      <c r="EU461" s="17"/>
      <c r="EV461" s="17"/>
      <c r="EW461" s="17"/>
      <c r="EX461" s="17"/>
      <c r="EY461" s="17"/>
      <c r="EZ461" s="17"/>
      <c r="FA461" s="17"/>
      <c r="FB461" s="17"/>
      <c r="FC461" s="17"/>
      <c r="FD461" s="17"/>
      <c r="FE461" s="17"/>
      <c r="FF461" s="17"/>
      <c r="FG461" s="17"/>
      <c r="FH461" s="17"/>
      <c r="FI461" s="17"/>
      <c r="FJ461" s="17"/>
      <c r="FK461" s="17"/>
      <c r="FL461" s="17"/>
      <c r="FM461" s="17"/>
      <c r="FN461" s="17"/>
      <c r="FO461" s="17"/>
      <c r="FP461" s="17"/>
      <c r="FQ461" s="17"/>
      <c r="FR461" s="17"/>
      <c r="FS461" s="17"/>
      <c r="FT461" s="17"/>
      <c r="FU461" s="17"/>
      <c r="FV461" s="17"/>
      <c r="FW461" s="17"/>
      <c r="FX461" s="17"/>
      <c r="FY461" s="17"/>
      <c r="FZ461" s="17"/>
      <c r="GA461" s="17"/>
      <c r="GB461" s="17"/>
      <c r="GC461" s="17"/>
      <c r="GD461" s="17"/>
      <c r="GE461" s="17"/>
      <c r="GF461" s="17"/>
      <c r="GG461" s="17"/>
      <c r="GH461" s="17"/>
      <c r="GI461" s="17"/>
      <c r="GJ461" s="17"/>
      <c r="GK461" s="17"/>
      <c r="GL461" s="17"/>
      <c r="GM461" s="17"/>
      <c r="GN461" s="17"/>
      <c r="GO461" s="17"/>
      <c r="GP461" s="17"/>
      <c r="GQ461" s="17"/>
      <c r="GR461" s="17"/>
      <c r="GS461" s="17"/>
      <c r="GT461" s="17"/>
      <c r="GU461" s="17"/>
      <c r="GV461" s="17"/>
      <c r="GW461" s="17"/>
      <c r="GX461" s="17"/>
      <c r="GY461" s="17"/>
      <c r="GZ461" s="17"/>
      <c r="HA461" s="17"/>
      <c r="HB461" s="17"/>
      <c r="HC461" s="17"/>
      <c r="HD461" s="17"/>
      <c r="HE461" s="17"/>
      <c r="HF461" s="17"/>
      <c r="HG461" s="17"/>
      <c r="HH461" s="17"/>
      <c r="HI461" s="17"/>
      <c r="HJ461" s="17"/>
      <c r="HK461" s="17"/>
      <c r="HL461" s="17"/>
      <c r="HM461" s="17"/>
      <c r="HN461" s="17"/>
      <c r="HO461" s="17"/>
      <c r="HP461" s="17"/>
      <c r="HQ461" s="17"/>
      <c r="HR461" s="17"/>
      <c r="HS461" s="17"/>
      <c r="HT461" s="17"/>
      <c r="HU461" s="17"/>
      <c r="HV461" s="17"/>
      <c r="HW461" s="17"/>
      <c r="HX461" s="17"/>
      <c r="HY461" s="17"/>
      <c r="HZ461" s="17"/>
      <c r="IA461" s="17"/>
      <c r="IB461" s="17"/>
      <c r="IC461" s="17"/>
      <c r="ID461" s="17"/>
      <c r="IE461" s="17"/>
      <c r="IF461" s="17"/>
      <c r="IG461" s="17"/>
      <c r="IH461" s="17"/>
      <c r="II461" s="17"/>
      <c r="IJ461" s="17"/>
      <c r="IK461" s="17"/>
      <c r="IL461" s="17"/>
      <c r="IM461" s="17"/>
      <c r="IN461" s="17"/>
      <c r="IO461" s="17"/>
      <c r="IP461" s="17"/>
      <c r="IQ461" s="17"/>
      <c r="IR461" s="17"/>
      <c r="IS461" s="17"/>
      <c r="IT461" s="17"/>
      <c r="IU461" s="17"/>
      <c r="IV461" s="17"/>
    </row>
    <row r="462" spans="1:256" s="15" customFormat="1" ht="14.25">
      <c r="A462" s="1"/>
      <c r="B462" s="1"/>
      <c r="C462" s="1"/>
      <c r="D462" s="1"/>
      <c r="E462" s="1"/>
      <c r="F462" s="1"/>
      <c r="G462" s="1"/>
      <c r="H462" s="1"/>
      <c r="I462" s="1"/>
      <c r="J462" s="1"/>
      <c r="K462" s="47"/>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7"/>
      <c r="FH462" s="17"/>
      <c r="FI462" s="17"/>
      <c r="FJ462" s="17"/>
      <c r="FK462" s="17"/>
      <c r="FL462" s="17"/>
      <c r="FM462" s="17"/>
      <c r="FN462" s="17"/>
      <c r="FO462" s="17"/>
      <c r="FP462" s="17"/>
      <c r="FQ462" s="17"/>
      <c r="FR462" s="17"/>
      <c r="FS462" s="17"/>
      <c r="FT462" s="17"/>
      <c r="FU462" s="17"/>
      <c r="FV462" s="17"/>
      <c r="FW462" s="17"/>
      <c r="FX462" s="17"/>
      <c r="FY462" s="17"/>
      <c r="FZ462" s="17"/>
      <c r="GA462" s="17"/>
      <c r="GB462" s="17"/>
      <c r="GC462" s="17"/>
      <c r="GD462" s="17"/>
      <c r="GE462" s="17"/>
      <c r="GF462" s="17"/>
      <c r="GG462" s="17"/>
      <c r="GH462" s="17"/>
      <c r="GI462" s="17"/>
      <c r="GJ462" s="17"/>
      <c r="GK462" s="17"/>
      <c r="GL462" s="17"/>
      <c r="GM462" s="17"/>
      <c r="GN462" s="17"/>
      <c r="GO462" s="17"/>
      <c r="GP462" s="17"/>
      <c r="GQ462" s="17"/>
      <c r="GR462" s="17"/>
      <c r="GS462" s="17"/>
      <c r="GT462" s="17"/>
      <c r="GU462" s="17"/>
      <c r="GV462" s="17"/>
      <c r="GW462" s="17"/>
      <c r="GX462" s="17"/>
      <c r="GY462" s="17"/>
      <c r="GZ462" s="17"/>
      <c r="HA462" s="17"/>
      <c r="HB462" s="17"/>
      <c r="HC462" s="17"/>
      <c r="HD462" s="17"/>
      <c r="HE462" s="17"/>
      <c r="HF462" s="17"/>
      <c r="HG462" s="17"/>
      <c r="HH462" s="17"/>
      <c r="HI462" s="17"/>
      <c r="HJ462" s="17"/>
      <c r="HK462" s="17"/>
      <c r="HL462" s="17"/>
      <c r="HM462" s="17"/>
      <c r="HN462" s="17"/>
      <c r="HO462" s="17"/>
      <c r="HP462" s="17"/>
      <c r="HQ462" s="17"/>
      <c r="HR462" s="17"/>
      <c r="HS462" s="17"/>
      <c r="HT462" s="17"/>
      <c r="HU462" s="17"/>
      <c r="HV462" s="17"/>
      <c r="HW462" s="17"/>
      <c r="HX462" s="17"/>
      <c r="HY462" s="17"/>
      <c r="HZ462" s="17"/>
      <c r="IA462" s="17"/>
      <c r="IB462" s="17"/>
      <c r="IC462" s="17"/>
      <c r="ID462" s="17"/>
      <c r="IE462" s="17"/>
      <c r="IF462" s="17"/>
      <c r="IG462" s="17"/>
      <c r="IH462" s="17"/>
      <c r="II462" s="17"/>
      <c r="IJ462" s="17"/>
      <c r="IK462" s="17"/>
      <c r="IL462" s="17"/>
      <c r="IM462" s="17"/>
      <c r="IN462" s="17"/>
      <c r="IO462" s="17"/>
      <c r="IP462" s="17"/>
      <c r="IQ462" s="17"/>
      <c r="IR462" s="17"/>
      <c r="IS462" s="17"/>
      <c r="IT462" s="17"/>
      <c r="IU462" s="17"/>
      <c r="IV462" s="17"/>
    </row>
    <row r="463" spans="1:256" s="15" customFormat="1" ht="14.25">
      <c r="A463" s="1"/>
      <c r="B463" s="1"/>
      <c r="C463" s="1"/>
      <c r="D463" s="1"/>
      <c r="E463" s="1"/>
      <c r="F463" s="1"/>
      <c r="G463" s="1"/>
      <c r="H463" s="1"/>
      <c r="I463" s="1"/>
      <c r="J463" s="1"/>
      <c r="K463" s="47"/>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c r="CP463" s="17"/>
      <c r="CQ463" s="17"/>
      <c r="CR463" s="17"/>
      <c r="CS463" s="17"/>
      <c r="CT463" s="17"/>
      <c r="CU463" s="17"/>
      <c r="CV463" s="17"/>
      <c r="CW463" s="17"/>
      <c r="CX463" s="17"/>
      <c r="CY463" s="17"/>
      <c r="CZ463" s="17"/>
      <c r="DA463" s="17"/>
      <c r="DB463" s="17"/>
      <c r="DC463" s="17"/>
      <c r="DD463" s="17"/>
      <c r="DE463" s="17"/>
      <c r="DF463" s="17"/>
      <c r="DG463" s="17"/>
      <c r="DH463" s="17"/>
      <c r="DI463" s="17"/>
      <c r="DJ463" s="17"/>
      <c r="DK463" s="17"/>
      <c r="DL463" s="17"/>
      <c r="DM463" s="17"/>
      <c r="DN463" s="17"/>
      <c r="DO463" s="17"/>
      <c r="DP463" s="17"/>
      <c r="DQ463" s="17"/>
      <c r="DR463" s="17"/>
      <c r="DS463" s="17"/>
      <c r="DT463" s="17"/>
      <c r="DU463" s="17"/>
      <c r="DV463" s="17"/>
      <c r="DW463" s="17"/>
      <c r="DX463" s="17"/>
      <c r="DY463" s="17"/>
      <c r="DZ463" s="17"/>
      <c r="EA463" s="17"/>
      <c r="EB463" s="17"/>
      <c r="EC463" s="17"/>
      <c r="ED463" s="17"/>
      <c r="EE463" s="17"/>
      <c r="EF463" s="17"/>
      <c r="EG463" s="17"/>
      <c r="EH463" s="17"/>
      <c r="EI463" s="17"/>
      <c r="EJ463" s="17"/>
      <c r="EK463" s="17"/>
      <c r="EL463" s="17"/>
      <c r="EM463" s="17"/>
      <c r="EN463" s="17"/>
      <c r="EO463" s="17"/>
      <c r="EP463" s="17"/>
      <c r="EQ463" s="17"/>
      <c r="ER463" s="17"/>
      <c r="ES463" s="17"/>
      <c r="ET463" s="17"/>
      <c r="EU463" s="17"/>
      <c r="EV463" s="17"/>
      <c r="EW463" s="17"/>
      <c r="EX463" s="17"/>
      <c r="EY463" s="17"/>
      <c r="EZ463" s="17"/>
      <c r="FA463" s="17"/>
      <c r="FB463" s="17"/>
      <c r="FC463" s="17"/>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7"/>
      <c r="GU463" s="17"/>
      <c r="GV463" s="17"/>
      <c r="GW463" s="17"/>
      <c r="GX463" s="17"/>
      <c r="GY463" s="17"/>
      <c r="GZ463" s="17"/>
      <c r="HA463" s="17"/>
      <c r="HB463" s="17"/>
      <c r="HC463" s="17"/>
      <c r="HD463" s="17"/>
      <c r="HE463" s="17"/>
      <c r="HF463" s="17"/>
      <c r="HG463" s="17"/>
      <c r="HH463" s="17"/>
      <c r="HI463" s="17"/>
      <c r="HJ463" s="17"/>
      <c r="HK463" s="17"/>
      <c r="HL463" s="17"/>
      <c r="HM463" s="17"/>
      <c r="HN463" s="17"/>
      <c r="HO463" s="17"/>
      <c r="HP463" s="17"/>
      <c r="HQ463" s="17"/>
      <c r="HR463" s="17"/>
      <c r="HS463" s="17"/>
      <c r="HT463" s="17"/>
      <c r="HU463" s="17"/>
      <c r="HV463" s="17"/>
      <c r="HW463" s="17"/>
      <c r="HX463" s="17"/>
      <c r="HY463" s="17"/>
      <c r="HZ463" s="17"/>
      <c r="IA463" s="17"/>
      <c r="IB463" s="17"/>
      <c r="IC463" s="17"/>
      <c r="ID463" s="17"/>
      <c r="IE463" s="17"/>
      <c r="IF463" s="17"/>
      <c r="IG463" s="17"/>
      <c r="IH463" s="17"/>
      <c r="II463" s="17"/>
      <c r="IJ463" s="17"/>
      <c r="IK463" s="17"/>
      <c r="IL463" s="17"/>
      <c r="IM463" s="17"/>
      <c r="IN463" s="17"/>
      <c r="IO463" s="17"/>
      <c r="IP463" s="17"/>
      <c r="IQ463" s="17"/>
      <c r="IR463" s="17"/>
      <c r="IS463" s="17"/>
      <c r="IT463" s="17"/>
      <c r="IU463" s="17"/>
      <c r="IV463" s="17"/>
    </row>
    <row r="464" spans="1:256" s="15" customFormat="1" ht="14.25">
      <c r="A464" s="1"/>
      <c r="B464" s="1"/>
      <c r="C464" s="1"/>
      <c r="D464" s="1"/>
      <c r="E464" s="1"/>
      <c r="F464" s="1"/>
      <c r="G464" s="1"/>
      <c r="H464" s="1"/>
      <c r="I464" s="1"/>
      <c r="J464" s="1"/>
      <c r="K464" s="47"/>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c r="IS464" s="17"/>
      <c r="IT464" s="17"/>
      <c r="IU464" s="17"/>
      <c r="IV464" s="17"/>
    </row>
    <row r="465" spans="1:256" s="15" customFormat="1" ht="14.25">
      <c r="A465" s="1"/>
      <c r="B465" s="1"/>
      <c r="C465" s="1"/>
      <c r="D465" s="1"/>
      <c r="E465" s="1"/>
      <c r="F465" s="1"/>
      <c r="G465" s="1"/>
      <c r="H465" s="1"/>
      <c r="I465" s="1"/>
      <c r="J465" s="1"/>
      <c r="K465" s="47"/>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c r="CM465" s="17"/>
      <c r="CN465" s="17"/>
      <c r="CO465" s="17"/>
      <c r="CP465" s="17"/>
      <c r="CQ465" s="17"/>
      <c r="CR465" s="17"/>
      <c r="CS465" s="17"/>
      <c r="CT465" s="17"/>
      <c r="CU465" s="17"/>
      <c r="CV465" s="17"/>
      <c r="CW465" s="17"/>
      <c r="CX465" s="17"/>
      <c r="CY465" s="17"/>
      <c r="CZ465" s="17"/>
      <c r="DA465" s="17"/>
      <c r="DB465" s="17"/>
      <c r="DC465" s="17"/>
      <c r="DD465" s="17"/>
      <c r="DE465" s="17"/>
      <c r="DF465" s="17"/>
      <c r="DG465" s="17"/>
      <c r="DH465" s="17"/>
      <c r="DI465" s="17"/>
      <c r="DJ465" s="17"/>
      <c r="DK465" s="17"/>
      <c r="DL465" s="17"/>
      <c r="DM465" s="17"/>
      <c r="DN465" s="17"/>
      <c r="DO465" s="17"/>
      <c r="DP465" s="17"/>
      <c r="DQ465" s="17"/>
      <c r="DR465" s="17"/>
      <c r="DS465" s="17"/>
      <c r="DT465" s="17"/>
      <c r="DU465" s="17"/>
      <c r="DV465" s="17"/>
      <c r="DW465" s="17"/>
      <c r="DX465" s="17"/>
      <c r="DY465" s="17"/>
      <c r="DZ465" s="17"/>
      <c r="EA465" s="17"/>
      <c r="EB465" s="17"/>
      <c r="EC465" s="17"/>
      <c r="ED465" s="17"/>
      <c r="EE465" s="17"/>
      <c r="EF465" s="17"/>
      <c r="EG465" s="17"/>
      <c r="EH465" s="17"/>
      <c r="EI465" s="17"/>
      <c r="EJ465" s="17"/>
      <c r="EK465" s="17"/>
      <c r="EL465" s="17"/>
      <c r="EM465" s="17"/>
      <c r="EN465" s="17"/>
      <c r="EO465" s="17"/>
      <c r="EP465" s="17"/>
      <c r="EQ465" s="17"/>
      <c r="ER465" s="17"/>
      <c r="ES465" s="17"/>
      <c r="ET465" s="17"/>
      <c r="EU465" s="17"/>
      <c r="EV465" s="17"/>
      <c r="EW465" s="17"/>
      <c r="EX465" s="17"/>
      <c r="EY465" s="17"/>
      <c r="EZ465" s="17"/>
      <c r="FA465" s="17"/>
      <c r="FB465" s="17"/>
      <c r="FC465" s="17"/>
      <c r="FD465" s="17"/>
      <c r="FE465" s="17"/>
      <c r="FF465" s="17"/>
      <c r="FG465" s="17"/>
      <c r="FH465" s="17"/>
      <c r="FI465" s="17"/>
      <c r="FJ465" s="17"/>
      <c r="FK465" s="17"/>
      <c r="FL465" s="17"/>
      <c r="FM465" s="17"/>
      <c r="FN465" s="17"/>
      <c r="FO465" s="17"/>
      <c r="FP465" s="17"/>
      <c r="FQ465" s="17"/>
      <c r="FR465" s="17"/>
      <c r="FS465" s="17"/>
      <c r="FT465" s="17"/>
      <c r="FU465" s="17"/>
      <c r="FV465" s="17"/>
      <c r="FW465" s="17"/>
      <c r="FX465" s="17"/>
      <c r="FY465" s="17"/>
      <c r="FZ465" s="17"/>
      <c r="GA465" s="17"/>
      <c r="GB465" s="17"/>
      <c r="GC465" s="17"/>
      <c r="GD465" s="17"/>
      <c r="GE465" s="17"/>
      <c r="GF465" s="17"/>
      <c r="GG465" s="17"/>
      <c r="GH465" s="17"/>
      <c r="GI465" s="17"/>
      <c r="GJ465" s="17"/>
      <c r="GK465" s="17"/>
      <c r="GL465" s="17"/>
      <c r="GM465" s="17"/>
      <c r="GN465" s="17"/>
      <c r="GO465" s="17"/>
      <c r="GP465" s="17"/>
      <c r="GQ465" s="17"/>
      <c r="GR465" s="17"/>
      <c r="GS465" s="17"/>
      <c r="GT465" s="17"/>
      <c r="GU465" s="17"/>
      <c r="GV465" s="17"/>
      <c r="GW465" s="17"/>
      <c r="GX465" s="17"/>
      <c r="GY465" s="17"/>
      <c r="GZ465" s="17"/>
      <c r="HA465" s="17"/>
      <c r="HB465" s="17"/>
      <c r="HC465" s="17"/>
      <c r="HD465" s="17"/>
      <c r="HE465" s="17"/>
      <c r="HF465" s="17"/>
      <c r="HG465" s="17"/>
      <c r="HH465" s="17"/>
      <c r="HI465" s="17"/>
      <c r="HJ465" s="17"/>
      <c r="HK465" s="17"/>
      <c r="HL465" s="17"/>
      <c r="HM465" s="17"/>
      <c r="HN465" s="17"/>
      <c r="HO465" s="17"/>
      <c r="HP465" s="17"/>
      <c r="HQ465" s="17"/>
      <c r="HR465" s="17"/>
      <c r="HS465" s="17"/>
      <c r="HT465" s="17"/>
      <c r="HU465" s="17"/>
      <c r="HV465" s="17"/>
      <c r="HW465" s="17"/>
      <c r="HX465" s="17"/>
      <c r="HY465" s="17"/>
      <c r="HZ465" s="17"/>
      <c r="IA465" s="17"/>
      <c r="IB465" s="17"/>
      <c r="IC465" s="17"/>
      <c r="ID465" s="17"/>
      <c r="IE465" s="17"/>
      <c r="IF465" s="17"/>
      <c r="IG465" s="17"/>
      <c r="IH465" s="17"/>
      <c r="II465" s="17"/>
      <c r="IJ465" s="17"/>
      <c r="IK465" s="17"/>
      <c r="IL465" s="17"/>
      <c r="IM465" s="17"/>
      <c r="IN465" s="17"/>
      <c r="IO465" s="17"/>
      <c r="IP465" s="17"/>
      <c r="IQ465" s="17"/>
      <c r="IR465" s="17"/>
      <c r="IS465" s="17"/>
      <c r="IT465" s="17"/>
      <c r="IU465" s="17"/>
      <c r="IV465" s="17"/>
    </row>
    <row r="466" spans="1:256" s="15" customFormat="1" ht="14.25">
      <c r="A466" s="1"/>
      <c r="B466" s="1"/>
      <c r="C466" s="1"/>
      <c r="D466" s="1"/>
      <c r="E466" s="1"/>
      <c r="F466" s="1"/>
      <c r="G466" s="1"/>
      <c r="H466" s="1"/>
      <c r="I466" s="1"/>
      <c r="J466" s="1"/>
      <c r="K466" s="47"/>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c r="IS466" s="17"/>
      <c r="IT466" s="17"/>
      <c r="IU466" s="17"/>
      <c r="IV466" s="17"/>
    </row>
    <row r="467" spans="1:256" s="15" customFormat="1" ht="14.25">
      <c r="A467" s="1"/>
      <c r="B467" s="1"/>
      <c r="C467" s="1"/>
      <c r="D467" s="1"/>
      <c r="E467" s="1"/>
      <c r="F467" s="1"/>
      <c r="G467" s="1"/>
      <c r="H467" s="1"/>
      <c r="I467" s="1"/>
      <c r="J467" s="1"/>
      <c r="K467" s="47"/>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c r="IS467" s="17"/>
      <c r="IT467" s="17"/>
      <c r="IU467" s="17"/>
      <c r="IV467" s="17"/>
    </row>
    <row r="468" spans="1:256" s="15" customFormat="1" ht="14.25">
      <c r="A468" s="1"/>
      <c r="B468" s="1"/>
      <c r="C468" s="1"/>
      <c r="D468" s="1"/>
      <c r="E468" s="1"/>
      <c r="F468" s="1"/>
      <c r="G468" s="1"/>
      <c r="H468" s="1"/>
      <c r="I468" s="1"/>
      <c r="J468" s="1"/>
      <c r="K468" s="47"/>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c r="IS468" s="17"/>
      <c r="IT468" s="17"/>
      <c r="IU468" s="17"/>
      <c r="IV468" s="17"/>
    </row>
    <row r="469" spans="1:256" s="15" customFormat="1" ht="14.25">
      <c r="A469" s="1"/>
      <c r="B469" s="1"/>
      <c r="C469" s="1"/>
      <c r="D469" s="1"/>
      <c r="E469" s="1"/>
      <c r="F469" s="1"/>
      <c r="G469" s="1"/>
      <c r="H469" s="1"/>
      <c r="I469" s="1"/>
      <c r="J469" s="1"/>
      <c r="K469" s="47"/>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c r="IS469" s="17"/>
      <c r="IT469" s="17"/>
      <c r="IU469" s="17"/>
      <c r="IV469" s="17"/>
    </row>
    <row r="470" spans="1:256" s="15" customFormat="1" ht="14.25">
      <c r="A470" s="1"/>
      <c r="B470" s="1"/>
      <c r="C470" s="1"/>
      <c r="D470" s="1"/>
      <c r="E470" s="1"/>
      <c r="F470" s="1"/>
      <c r="G470" s="1"/>
      <c r="H470" s="1"/>
      <c r="I470" s="1"/>
      <c r="J470" s="1"/>
      <c r="K470" s="47"/>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c r="IV470" s="17"/>
    </row>
    <row r="471" spans="1:256" s="15" customFormat="1" ht="14.25">
      <c r="A471" s="1"/>
      <c r="B471" s="1"/>
      <c r="C471" s="1"/>
      <c r="D471" s="1"/>
      <c r="E471" s="1"/>
      <c r="F471" s="1"/>
      <c r="G471" s="1"/>
      <c r="H471" s="1"/>
      <c r="I471" s="1"/>
      <c r="J471" s="1"/>
      <c r="K471" s="47"/>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c r="IS471" s="17"/>
      <c r="IT471" s="17"/>
      <c r="IU471" s="17"/>
      <c r="IV471" s="17"/>
    </row>
    <row r="472" spans="1:256" s="15" customFormat="1" ht="14.25">
      <c r="A472" s="1"/>
      <c r="B472" s="1"/>
      <c r="C472" s="1"/>
      <c r="D472" s="1"/>
      <c r="E472" s="1"/>
      <c r="F472" s="1"/>
      <c r="G472" s="1"/>
      <c r="H472" s="1"/>
      <c r="I472" s="1"/>
      <c r="J472" s="1"/>
      <c r="K472" s="47"/>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c r="IV472" s="17"/>
    </row>
    <row r="473" spans="1:256" s="15" customFormat="1" ht="14.25">
      <c r="A473" s="1"/>
      <c r="B473" s="1"/>
      <c r="C473" s="1"/>
      <c r="D473" s="1"/>
      <c r="E473" s="1"/>
      <c r="F473" s="1"/>
      <c r="G473" s="1"/>
      <c r="H473" s="1"/>
      <c r="I473" s="1"/>
      <c r="J473" s="1"/>
      <c r="K473" s="47"/>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c r="IV473" s="17"/>
    </row>
    <row r="474" spans="1:256" s="15" customFormat="1" ht="14.25">
      <c r="A474" s="1"/>
      <c r="B474" s="1"/>
      <c r="C474" s="1"/>
      <c r="D474" s="1"/>
      <c r="E474" s="1"/>
      <c r="F474" s="1"/>
      <c r="G474" s="1"/>
      <c r="H474" s="1"/>
      <c r="I474" s="1"/>
      <c r="J474" s="1"/>
      <c r="K474" s="47"/>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c r="IV474" s="17"/>
    </row>
    <row r="475" spans="1:256" s="15" customFormat="1" ht="14.25">
      <c r="A475" s="1"/>
      <c r="B475" s="1"/>
      <c r="C475" s="1"/>
      <c r="D475" s="1"/>
      <c r="E475" s="1"/>
      <c r="F475" s="1"/>
      <c r="G475" s="1"/>
      <c r="H475" s="1"/>
      <c r="I475" s="1"/>
      <c r="J475" s="1"/>
      <c r="K475" s="47"/>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7"/>
      <c r="EA475" s="17"/>
      <c r="EB475" s="17"/>
      <c r="EC475" s="17"/>
      <c r="ED475" s="17"/>
      <c r="EE475" s="17"/>
      <c r="EF475" s="17"/>
      <c r="EG475" s="17"/>
      <c r="EH475" s="17"/>
      <c r="EI475" s="17"/>
      <c r="EJ475" s="17"/>
      <c r="EK475" s="17"/>
      <c r="EL475" s="17"/>
      <c r="EM475" s="17"/>
      <c r="EN475" s="17"/>
      <c r="EO475" s="17"/>
      <c r="EP475" s="17"/>
      <c r="EQ475" s="17"/>
      <c r="ER475" s="17"/>
      <c r="ES475" s="17"/>
      <c r="ET475" s="17"/>
      <c r="EU475" s="17"/>
      <c r="EV475" s="17"/>
      <c r="EW475" s="17"/>
      <c r="EX475" s="17"/>
      <c r="EY475" s="17"/>
      <c r="EZ475" s="17"/>
      <c r="FA475" s="17"/>
      <c r="FB475" s="17"/>
      <c r="FC475" s="17"/>
      <c r="FD475" s="17"/>
      <c r="FE475" s="17"/>
      <c r="FF475" s="17"/>
      <c r="FG475" s="17"/>
      <c r="FH475" s="17"/>
      <c r="FI475" s="17"/>
      <c r="FJ475" s="17"/>
      <c r="FK475" s="17"/>
      <c r="FL475" s="17"/>
      <c r="FM475" s="17"/>
      <c r="FN475" s="17"/>
      <c r="FO475" s="17"/>
      <c r="FP475" s="17"/>
      <c r="FQ475" s="17"/>
      <c r="FR475" s="17"/>
      <c r="FS475" s="17"/>
      <c r="FT475" s="17"/>
      <c r="FU475" s="17"/>
      <c r="FV475" s="17"/>
      <c r="FW475" s="17"/>
      <c r="FX475" s="17"/>
      <c r="FY475" s="17"/>
      <c r="FZ475" s="17"/>
      <c r="GA475" s="17"/>
      <c r="GB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c r="HJ475" s="17"/>
      <c r="HK475" s="17"/>
      <c r="HL475" s="17"/>
      <c r="HM475" s="17"/>
      <c r="HN475" s="17"/>
      <c r="HO475" s="17"/>
      <c r="HP475" s="17"/>
      <c r="HQ475" s="17"/>
      <c r="HR475" s="17"/>
      <c r="HS475" s="17"/>
      <c r="HT475" s="17"/>
      <c r="HU475" s="17"/>
      <c r="HV475" s="17"/>
      <c r="HW475" s="17"/>
      <c r="HX475" s="17"/>
      <c r="HY475" s="17"/>
      <c r="HZ475" s="17"/>
      <c r="IA475" s="17"/>
      <c r="IB475" s="17"/>
      <c r="IC475" s="17"/>
      <c r="ID475" s="17"/>
      <c r="IE475" s="17"/>
      <c r="IF475" s="17"/>
      <c r="IG475" s="17"/>
      <c r="IH475" s="17"/>
      <c r="II475" s="17"/>
      <c r="IJ475" s="17"/>
      <c r="IK475" s="17"/>
      <c r="IL475" s="17"/>
      <c r="IM475" s="17"/>
      <c r="IN475" s="17"/>
      <c r="IO475" s="17"/>
      <c r="IP475" s="17"/>
      <c r="IQ475" s="17"/>
      <c r="IR475" s="17"/>
      <c r="IS475" s="17"/>
      <c r="IT475" s="17"/>
      <c r="IU475" s="17"/>
      <c r="IV475" s="17"/>
    </row>
    <row r="476" spans="1:256" s="15" customFormat="1" ht="14.25">
      <c r="A476" s="1"/>
      <c r="B476" s="1"/>
      <c r="C476" s="1"/>
      <c r="D476" s="1"/>
      <c r="E476" s="1"/>
      <c r="F476" s="1"/>
      <c r="G476" s="1"/>
      <c r="H476" s="1"/>
      <c r="I476" s="1"/>
      <c r="J476" s="1"/>
      <c r="K476" s="47"/>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c r="IS476" s="17"/>
      <c r="IT476" s="17"/>
      <c r="IU476" s="17"/>
      <c r="IV476" s="17"/>
    </row>
    <row r="477" spans="1:256" s="15" customFormat="1" ht="14.25">
      <c r="A477" s="1"/>
      <c r="B477" s="1"/>
      <c r="C477" s="1"/>
      <c r="D477" s="1"/>
      <c r="E477" s="1"/>
      <c r="F477" s="1"/>
      <c r="G477" s="1"/>
      <c r="H477" s="1"/>
      <c r="I477" s="1"/>
      <c r="J477" s="1"/>
      <c r="K477" s="47"/>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c r="IV477" s="17"/>
    </row>
    <row r="478" spans="1:256" s="15" customFormat="1" ht="14.25">
      <c r="A478" s="1"/>
      <c r="B478" s="1"/>
      <c r="C478" s="1"/>
      <c r="D478" s="1"/>
      <c r="E478" s="1"/>
      <c r="F478" s="1"/>
      <c r="G478" s="1"/>
      <c r="H478" s="1"/>
      <c r="I478" s="1"/>
      <c r="J478" s="1"/>
      <c r="K478" s="47"/>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c r="IV478" s="17"/>
    </row>
    <row r="479" spans="1:256" s="15" customFormat="1" ht="14.25">
      <c r="A479" s="1"/>
      <c r="B479" s="1"/>
      <c r="C479" s="1"/>
      <c r="D479" s="1"/>
      <c r="E479" s="1"/>
      <c r="F479" s="1"/>
      <c r="G479" s="1"/>
      <c r="H479" s="1"/>
      <c r="I479" s="1"/>
      <c r="J479" s="1"/>
      <c r="K479" s="47"/>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c r="IV479" s="17"/>
    </row>
    <row r="480" spans="1:256" s="15" customFormat="1" ht="14.25">
      <c r="A480" s="1"/>
      <c r="B480" s="1"/>
      <c r="C480" s="1"/>
      <c r="D480" s="1"/>
      <c r="E480" s="1"/>
      <c r="F480" s="1"/>
      <c r="G480" s="1"/>
      <c r="H480" s="1"/>
      <c r="I480" s="1"/>
      <c r="J480" s="1"/>
      <c r="K480" s="47"/>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c r="IV480" s="17"/>
    </row>
    <row r="481" spans="1:256" s="15" customFormat="1" ht="14.25">
      <c r="A481" s="1"/>
      <c r="B481" s="1"/>
      <c r="C481" s="1"/>
      <c r="D481" s="1"/>
      <c r="E481" s="1"/>
      <c r="F481" s="1"/>
      <c r="G481" s="1"/>
      <c r="H481" s="1"/>
      <c r="I481" s="1"/>
      <c r="J481" s="1"/>
      <c r="K481" s="47"/>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c r="IV481" s="17"/>
    </row>
    <row r="482" spans="1:256" s="15" customFormat="1" ht="14.25">
      <c r="A482" s="1"/>
      <c r="B482" s="1"/>
      <c r="C482" s="1"/>
      <c r="D482" s="1"/>
      <c r="E482" s="1"/>
      <c r="F482" s="1"/>
      <c r="G482" s="1"/>
      <c r="H482" s="1"/>
      <c r="I482" s="1"/>
      <c r="J482" s="1"/>
      <c r="K482" s="47"/>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c r="IV482" s="17"/>
    </row>
    <row r="483" spans="1:256" s="15" customFormat="1" ht="14.25">
      <c r="A483" s="1"/>
      <c r="B483" s="1"/>
      <c r="C483" s="1"/>
      <c r="D483" s="1"/>
      <c r="E483" s="1"/>
      <c r="F483" s="1"/>
      <c r="G483" s="1"/>
      <c r="H483" s="1"/>
      <c r="I483" s="1"/>
      <c r="J483" s="1"/>
      <c r="K483" s="47"/>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c r="IV483" s="17"/>
    </row>
    <row r="484" spans="1:256" s="15" customFormat="1" ht="14.25">
      <c r="A484" s="1"/>
      <c r="B484" s="1"/>
      <c r="C484" s="1"/>
      <c r="D484" s="1"/>
      <c r="E484" s="1"/>
      <c r="F484" s="1"/>
      <c r="G484" s="1"/>
      <c r="H484" s="1"/>
      <c r="I484" s="1"/>
      <c r="J484" s="1"/>
      <c r="K484" s="47"/>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c r="IS484" s="17"/>
      <c r="IT484" s="17"/>
      <c r="IU484" s="17"/>
      <c r="IV484" s="17"/>
    </row>
    <row r="485" spans="1:256" s="15" customFormat="1" ht="14.25">
      <c r="A485" s="1"/>
      <c r="B485" s="1"/>
      <c r="C485" s="1"/>
      <c r="D485" s="1"/>
      <c r="E485" s="1"/>
      <c r="F485" s="1"/>
      <c r="G485" s="1"/>
      <c r="H485" s="1"/>
      <c r="I485" s="1"/>
      <c r="J485" s="1"/>
      <c r="K485" s="47"/>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c r="IS485" s="17"/>
      <c r="IT485" s="17"/>
      <c r="IU485" s="17"/>
      <c r="IV485" s="17"/>
    </row>
    <row r="486" spans="1:256" s="15" customFormat="1" ht="14.25">
      <c r="A486" s="1"/>
      <c r="B486" s="1"/>
      <c r="C486" s="1"/>
      <c r="D486" s="1"/>
      <c r="E486" s="1"/>
      <c r="F486" s="1"/>
      <c r="G486" s="1"/>
      <c r="H486" s="1"/>
      <c r="I486" s="1"/>
      <c r="J486" s="1"/>
      <c r="K486" s="47"/>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c r="IV486" s="17"/>
    </row>
    <row r="487" spans="1:256" s="15" customFormat="1" ht="14.25">
      <c r="A487" s="1"/>
      <c r="B487" s="1"/>
      <c r="C487" s="1"/>
      <c r="D487" s="1"/>
      <c r="E487" s="1"/>
      <c r="F487" s="1"/>
      <c r="G487" s="1"/>
      <c r="H487" s="1"/>
      <c r="I487" s="1"/>
      <c r="J487" s="1"/>
      <c r="K487" s="47"/>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c r="IS487" s="17"/>
      <c r="IT487" s="17"/>
      <c r="IU487" s="17"/>
      <c r="IV487" s="17"/>
    </row>
    <row r="488" spans="1:256" s="15" customFormat="1" ht="14.25">
      <c r="A488" s="1"/>
      <c r="B488" s="1"/>
      <c r="C488" s="1"/>
      <c r="D488" s="1"/>
      <c r="E488" s="1"/>
      <c r="F488" s="1"/>
      <c r="G488" s="1"/>
      <c r="H488" s="1"/>
      <c r="I488" s="1"/>
      <c r="J488" s="1"/>
      <c r="K488" s="47"/>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c r="IS488" s="17"/>
      <c r="IT488" s="17"/>
      <c r="IU488" s="17"/>
      <c r="IV488" s="17"/>
    </row>
    <row r="489" spans="1:256" s="15" customFormat="1" ht="14.25">
      <c r="A489" s="1"/>
      <c r="B489" s="1"/>
      <c r="C489" s="1"/>
      <c r="D489" s="1"/>
      <c r="E489" s="1"/>
      <c r="F489" s="1"/>
      <c r="G489" s="1"/>
      <c r="H489" s="1"/>
      <c r="I489" s="1"/>
      <c r="J489" s="1"/>
      <c r="K489" s="47"/>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c r="CM489" s="17"/>
      <c r="CN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7"/>
      <c r="DM489" s="17"/>
      <c r="DN489" s="17"/>
      <c r="DO489" s="17"/>
      <c r="DP489" s="17"/>
      <c r="DQ489" s="17"/>
      <c r="DR489" s="17"/>
      <c r="DS489" s="17"/>
      <c r="DT489" s="17"/>
      <c r="DU489" s="17"/>
      <c r="DV489" s="17"/>
      <c r="DW489" s="17"/>
      <c r="DX489" s="17"/>
      <c r="DY489" s="17"/>
      <c r="DZ489" s="17"/>
      <c r="EA489" s="17"/>
      <c r="EB489" s="17"/>
      <c r="EC489" s="17"/>
      <c r="ED489" s="17"/>
      <c r="EE489" s="17"/>
      <c r="EF489" s="17"/>
      <c r="EG489" s="17"/>
      <c r="EH489" s="17"/>
      <c r="EI489" s="17"/>
      <c r="EJ489" s="17"/>
      <c r="EK489" s="17"/>
      <c r="EL489" s="17"/>
      <c r="EM489" s="17"/>
      <c r="EN489" s="17"/>
      <c r="EO489" s="17"/>
      <c r="EP489" s="17"/>
      <c r="EQ489" s="17"/>
      <c r="ER489" s="17"/>
      <c r="ES489" s="17"/>
      <c r="ET489" s="17"/>
      <c r="EU489" s="17"/>
      <c r="EV489" s="17"/>
      <c r="EW489" s="17"/>
      <c r="EX489" s="17"/>
      <c r="EY489" s="17"/>
      <c r="EZ489" s="17"/>
      <c r="FA489" s="17"/>
      <c r="FB489" s="17"/>
      <c r="FC489" s="17"/>
      <c r="FD489" s="17"/>
      <c r="FE489" s="17"/>
      <c r="FF489" s="17"/>
      <c r="FG489" s="17"/>
      <c r="FH489" s="17"/>
      <c r="FI489" s="17"/>
      <c r="FJ489" s="17"/>
      <c r="FK489" s="17"/>
      <c r="FL489" s="17"/>
      <c r="FM489" s="17"/>
      <c r="FN489" s="17"/>
      <c r="FO489" s="17"/>
      <c r="FP489" s="17"/>
      <c r="FQ489" s="17"/>
      <c r="FR489" s="17"/>
      <c r="FS489" s="17"/>
      <c r="FT489" s="17"/>
      <c r="FU489" s="17"/>
      <c r="FV489" s="17"/>
      <c r="FW489" s="17"/>
      <c r="FX489" s="17"/>
      <c r="FY489" s="17"/>
      <c r="FZ489" s="17"/>
      <c r="GA489" s="17"/>
      <c r="GB489" s="17"/>
      <c r="GC489" s="17"/>
      <c r="GD489" s="17"/>
      <c r="GE489" s="17"/>
      <c r="GF489" s="17"/>
      <c r="GG489" s="17"/>
      <c r="GH489" s="17"/>
      <c r="GI489" s="17"/>
      <c r="GJ489" s="17"/>
      <c r="GK489" s="17"/>
      <c r="GL489" s="17"/>
      <c r="GM489" s="17"/>
      <c r="GN489" s="17"/>
      <c r="GO489" s="17"/>
      <c r="GP489" s="17"/>
      <c r="GQ489" s="17"/>
      <c r="GR489" s="17"/>
      <c r="GS489" s="17"/>
      <c r="GT489" s="17"/>
      <c r="GU489" s="17"/>
      <c r="GV489" s="17"/>
      <c r="GW489" s="17"/>
      <c r="GX489" s="17"/>
      <c r="GY489" s="17"/>
      <c r="GZ489" s="17"/>
      <c r="HA489" s="17"/>
      <c r="HB489" s="17"/>
      <c r="HC489" s="17"/>
      <c r="HD489" s="17"/>
      <c r="HE489" s="17"/>
      <c r="HF489" s="17"/>
      <c r="HG489" s="17"/>
      <c r="HH489" s="17"/>
      <c r="HI489" s="17"/>
      <c r="HJ489" s="17"/>
      <c r="HK489" s="17"/>
      <c r="HL489" s="17"/>
      <c r="HM489" s="17"/>
      <c r="HN489" s="17"/>
      <c r="HO489" s="17"/>
      <c r="HP489" s="17"/>
      <c r="HQ489" s="17"/>
      <c r="HR489" s="17"/>
      <c r="HS489" s="17"/>
      <c r="HT489" s="17"/>
      <c r="HU489" s="17"/>
      <c r="HV489" s="17"/>
      <c r="HW489" s="17"/>
      <c r="HX489" s="17"/>
      <c r="HY489" s="17"/>
      <c r="HZ489" s="17"/>
      <c r="IA489" s="17"/>
      <c r="IB489" s="17"/>
      <c r="IC489" s="17"/>
      <c r="ID489" s="17"/>
      <c r="IE489" s="17"/>
      <c r="IF489" s="17"/>
      <c r="IG489" s="17"/>
      <c r="IH489" s="17"/>
      <c r="II489" s="17"/>
      <c r="IJ489" s="17"/>
      <c r="IK489" s="17"/>
      <c r="IL489" s="17"/>
      <c r="IM489" s="17"/>
      <c r="IN489" s="17"/>
      <c r="IO489" s="17"/>
      <c r="IP489" s="17"/>
      <c r="IQ489" s="17"/>
      <c r="IR489" s="17"/>
      <c r="IS489" s="17"/>
      <c r="IT489" s="17"/>
      <c r="IU489" s="17"/>
      <c r="IV489" s="17"/>
    </row>
    <row r="490" spans="1:256" s="15" customFormat="1" ht="14.25">
      <c r="A490" s="1"/>
      <c r="B490" s="1"/>
      <c r="C490" s="1"/>
      <c r="D490" s="1"/>
      <c r="E490" s="1"/>
      <c r="F490" s="1"/>
      <c r="G490" s="1"/>
      <c r="H490" s="1"/>
      <c r="I490" s="1"/>
      <c r="J490" s="1"/>
      <c r="K490" s="47"/>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c r="FI490" s="17"/>
      <c r="FJ490" s="17"/>
      <c r="FK490" s="17"/>
      <c r="FL490" s="17"/>
      <c r="FM490" s="17"/>
      <c r="FN490" s="17"/>
      <c r="FO490" s="17"/>
      <c r="FP490" s="17"/>
      <c r="FQ490" s="17"/>
      <c r="FR490" s="17"/>
      <c r="FS490" s="17"/>
      <c r="FT490" s="17"/>
      <c r="FU490" s="17"/>
      <c r="FV490" s="17"/>
      <c r="FW490" s="17"/>
      <c r="FX490" s="17"/>
      <c r="FY490" s="17"/>
      <c r="FZ490" s="17"/>
      <c r="GA490" s="17"/>
      <c r="GB490" s="17"/>
      <c r="GC490" s="17"/>
      <c r="GD490" s="17"/>
      <c r="GE490" s="17"/>
      <c r="GF490" s="17"/>
      <c r="GG490" s="17"/>
      <c r="GH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c r="IS490" s="17"/>
      <c r="IT490" s="17"/>
      <c r="IU490" s="17"/>
      <c r="IV490" s="17"/>
    </row>
    <row r="491" spans="1:256" s="15" customFormat="1" ht="14.25">
      <c r="A491" s="1"/>
      <c r="B491" s="1"/>
      <c r="C491" s="1"/>
      <c r="D491" s="1"/>
      <c r="E491" s="1"/>
      <c r="F491" s="1"/>
      <c r="G491" s="1"/>
      <c r="H491" s="1"/>
      <c r="I491" s="1"/>
      <c r="J491" s="1"/>
      <c r="K491" s="47"/>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c r="IS491" s="17"/>
      <c r="IT491" s="17"/>
      <c r="IU491" s="17"/>
      <c r="IV491" s="17"/>
    </row>
    <row r="492" spans="1:256" s="15" customFormat="1" ht="14.25">
      <c r="A492" s="1"/>
      <c r="B492" s="1"/>
      <c r="C492" s="1"/>
      <c r="D492" s="1"/>
      <c r="E492" s="1"/>
      <c r="F492" s="1"/>
      <c r="G492" s="1"/>
      <c r="H492" s="1"/>
      <c r="I492" s="1"/>
      <c r="J492" s="1"/>
      <c r="K492" s="47"/>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c r="IV492" s="17"/>
    </row>
    <row r="493" spans="1:256" s="15" customFormat="1" ht="14.25">
      <c r="A493" s="1"/>
      <c r="B493" s="1"/>
      <c r="C493" s="1"/>
      <c r="D493" s="1"/>
      <c r="E493" s="1"/>
      <c r="F493" s="1"/>
      <c r="G493" s="1"/>
      <c r="H493" s="1"/>
      <c r="I493" s="1"/>
      <c r="J493" s="1"/>
      <c r="K493" s="47"/>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c r="IS493" s="17"/>
      <c r="IT493" s="17"/>
      <c r="IU493" s="17"/>
      <c r="IV493" s="17"/>
    </row>
    <row r="494" spans="1:256" s="15" customFormat="1" ht="14.25">
      <c r="A494" s="1"/>
      <c r="B494" s="1"/>
      <c r="C494" s="1"/>
      <c r="D494" s="1"/>
      <c r="E494" s="1"/>
      <c r="F494" s="1"/>
      <c r="G494" s="1"/>
      <c r="H494" s="1"/>
      <c r="I494" s="1"/>
      <c r="J494" s="1"/>
      <c r="K494" s="47"/>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7"/>
      <c r="EA494" s="17"/>
      <c r="EB494" s="17"/>
      <c r="EC494" s="17"/>
      <c r="ED494" s="17"/>
      <c r="EE494" s="17"/>
      <c r="EF494" s="17"/>
      <c r="EG494" s="17"/>
      <c r="EH494" s="17"/>
      <c r="EI494" s="17"/>
      <c r="EJ494" s="17"/>
      <c r="EK494" s="17"/>
      <c r="EL494" s="17"/>
      <c r="EM494" s="17"/>
      <c r="EN494" s="17"/>
      <c r="EO494" s="17"/>
      <c r="EP494" s="17"/>
      <c r="EQ494" s="17"/>
      <c r="ER494" s="17"/>
      <c r="ES494" s="17"/>
      <c r="ET494" s="17"/>
      <c r="EU494" s="17"/>
      <c r="EV494" s="17"/>
      <c r="EW494" s="17"/>
      <c r="EX494" s="17"/>
      <c r="EY494" s="17"/>
      <c r="EZ494" s="17"/>
      <c r="FA494" s="17"/>
      <c r="FB494" s="17"/>
      <c r="FC494" s="17"/>
      <c r="FD494" s="17"/>
      <c r="FE494" s="17"/>
      <c r="FF494" s="17"/>
      <c r="FG494" s="17"/>
      <c r="FH494" s="17"/>
      <c r="FI494" s="17"/>
      <c r="FJ494" s="17"/>
      <c r="FK494" s="17"/>
      <c r="FL494" s="17"/>
      <c r="FM494" s="17"/>
      <c r="FN494" s="17"/>
      <c r="FO494" s="17"/>
      <c r="FP494" s="17"/>
      <c r="FQ494" s="17"/>
      <c r="FR494" s="17"/>
      <c r="FS494" s="17"/>
      <c r="FT494" s="17"/>
      <c r="FU494" s="17"/>
      <c r="FV494" s="17"/>
      <c r="FW494" s="17"/>
      <c r="FX494" s="17"/>
      <c r="FY494" s="17"/>
      <c r="FZ494" s="17"/>
      <c r="GA494" s="17"/>
      <c r="GB494" s="17"/>
      <c r="GC494" s="17"/>
      <c r="GD494" s="17"/>
      <c r="GE494" s="17"/>
      <c r="GF494" s="17"/>
      <c r="GG494" s="17"/>
      <c r="GH494" s="17"/>
      <c r="GI494" s="17"/>
      <c r="GJ494" s="17"/>
      <c r="GK494" s="17"/>
      <c r="GL494" s="17"/>
      <c r="GM494" s="17"/>
      <c r="GN494" s="17"/>
      <c r="GO494" s="17"/>
      <c r="GP494" s="17"/>
      <c r="GQ494" s="17"/>
      <c r="GR494" s="17"/>
      <c r="GS494" s="17"/>
      <c r="GT494" s="17"/>
      <c r="GU494" s="17"/>
      <c r="GV494" s="17"/>
      <c r="GW494" s="17"/>
      <c r="GX494" s="17"/>
      <c r="GY494" s="17"/>
      <c r="GZ494" s="17"/>
      <c r="HA494" s="17"/>
      <c r="HB494" s="17"/>
      <c r="HC494" s="17"/>
      <c r="HD494" s="17"/>
      <c r="HE494" s="17"/>
      <c r="HF494" s="17"/>
      <c r="HG494" s="17"/>
      <c r="HH494" s="17"/>
      <c r="HI494" s="17"/>
      <c r="HJ494" s="17"/>
      <c r="HK494" s="17"/>
      <c r="HL494" s="17"/>
      <c r="HM494" s="17"/>
      <c r="HN494" s="17"/>
      <c r="HO494" s="17"/>
      <c r="HP494" s="17"/>
      <c r="HQ494" s="17"/>
      <c r="HR494" s="17"/>
      <c r="HS494" s="17"/>
      <c r="HT494" s="17"/>
      <c r="HU494" s="17"/>
      <c r="HV494" s="17"/>
      <c r="HW494" s="17"/>
      <c r="HX494" s="17"/>
      <c r="HY494" s="17"/>
      <c r="HZ494" s="17"/>
      <c r="IA494" s="17"/>
      <c r="IB494" s="17"/>
      <c r="IC494" s="17"/>
      <c r="ID494" s="17"/>
      <c r="IE494" s="17"/>
      <c r="IF494" s="17"/>
      <c r="IG494" s="17"/>
      <c r="IH494" s="17"/>
      <c r="II494" s="17"/>
      <c r="IJ494" s="17"/>
      <c r="IK494" s="17"/>
      <c r="IL494" s="17"/>
      <c r="IM494" s="17"/>
      <c r="IN494" s="17"/>
      <c r="IO494" s="17"/>
      <c r="IP494" s="17"/>
      <c r="IQ494" s="17"/>
      <c r="IR494" s="17"/>
      <c r="IS494" s="17"/>
      <c r="IT494" s="17"/>
      <c r="IU494" s="17"/>
      <c r="IV494" s="17"/>
    </row>
    <row r="495" spans="1:256" s="15" customFormat="1" ht="14.25">
      <c r="A495" s="1"/>
      <c r="B495" s="1"/>
      <c r="C495" s="1"/>
      <c r="D495" s="1"/>
      <c r="E495" s="1"/>
      <c r="F495" s="1"/>
      <c r="G495" s="1"/>
      <c r="H495" s="1"/>
      <c r="I495" s="1"/>
      <c r="J495" s="1"/>
      <c r="K495" s="47"/>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7"/>
      <c r="EA495" s="17"/>
      <c r="EB495" s="17"/>
      <c r="EC495" s="17"/>
      <c r="ED495" s="17"/>
      <c r="EE495" s="17"/>
      <c r="EF495" s="17"/>
      <c r="EG495" s="17"/>
      <c r="EH495" s="17"/>
      <c r="EI495" s="17"/>
      <c r="EJ495" s="17"/>
      <c r="EK495" s="17"/>
      <c r="EL495" s="17"/>
      <c r="EM495" s="17"/>
      <c r="EN495" s="17"/>
      <c r="EO495" s="17"/>
      <c r="EP495" s="17"/>
      <c r="EQ495" s="17"/>
      <c r="ER495" s="17"/>
      <c r="ES495" s="17"/>
      <c r="ET495" s="17"/>
      <c r="EU495" s="17"/>
      <c r="EV495" s="17"/>
      <c r="EW495" s="17"/>
      <c r="EX495" s="17"/>
      <c r="EY495" s="17"/>
      <c r="EZ495" s="17"/>
      <c r="FA495" s="17"/>
      <c r="FB495" s="17"/>
      <c r="FC495" s="17"/>
      <c r="FD495" s="17"/>
      <c r="FE495" s="17"/>
      <c r="FF495" s="17"/>
      <c r="FG495" s="17"/>
      <c r="FH495" s="17"/>
      <c r="FI495" s="17"/>
      <c r="FJ495" s="17"/>
      <c r="FK495" s="17"/>
      <c r="FL495" s="17"/>
      <c r="FM495" s="17"/>
      <c r="FN495" s="17"/>
      <c r="FO495" s="17"/>
      <c r="FP495" s="17"/>
      <c r="FQ495" s="17"/>
      <c r="FR495" s="17"/>
      <c r="FS495" s="17"/>
      <c r="FT495" s="17"/>
      <c r="FU495" s="17"/>
      <c r="FV495" s="17"/>
      <c r="FW495" s="17"/>
      <c r="FX495" s="17"/>
      <c r="FY495" s="17"/>
      <c r="FZ495" s="17"/>
      <c r="GA495" s="17"/>
      <c r="GB495" s="17"/>
      <c r="GC495" s="17"/>
      <c r="GD495" s="17"/>
      <c r="GE495" s="17"/>
      <c r="GF495" s="17"/>
      <c r="GG495" s="17"/>
      <c r="GH495" s="17"/>
      <c r="GI495" s="17"/>
      <c r="GJ495" s="17"/>
      <c r="GK495" s="17"/>
      <c r="GL495" s="17"/>
      <c r="GM495" s="17"/>
      <c r="GN495" s="17"/>
      <c r="GO495" s="17"/>
      <c r="GP495" s="17"/>
      <c r="GQ495" s="17"/>
      <c r="GR495" s="17"/>
      <c r="GS495" s="17"/>
      <c r="GT495" s="17"/>
      <c r="GU495" s="17"/>
      <c r="GV495" s="17"/>
      <c r="GW495" s="17"/>
      <c r="GX495" s="17"/>
      <c r="GY495" s="17"/>
      <c r="GZ495" s="17"/>
      <c r="HA495" s="17"/>
      <c r="HB495" s="17"/>
      <c r="HC495" s="17"/>
      <c r="HD495" s="17"/>
      <c r="HE495" s="17"/>
      <c r="HF495" s="17"/>
      <c r="HG495" s="17"/>
      <c r="HH495" s="17"/>
      <c r="HI495" s="17"/>
      <c r="HJ495" s="17"/>
      <c r="HK495" s="17"/>
      <c r="HL495" s="17"/>
      <c r="HM495" s="17"/>
      <c r="HN495" s="17"/>
      <c r="HO495" s="17"/>
      <c r="HP495" s="17"/>
      <c r="HQ495" s="17"/>
      <c r="HR495" s="17"/>
      <c r="HS495" s="17"/>
      <c r="HT495" s="17"/>
      <c r="HU495" s="17"/>
      <c r="HV495" s="17"/>
      <c r="HW495" s="17"/>
      <c r="HX495" s="17"/>
      <c r="HY495" s="17"/>
      <c r="HZ495" s="17"/>
      <c r="IA495" s="17"/>
      <c r="IB495" s="17"/>
      <c r="IC495" s="17"/>
      <c r="ID495" s="17"/>
      <c r="IE495" s="17"/>
      <c r="IF495" s="17"/>
      <c r="IG495" s="17"/>
      <c r="IH495" s="17"/>
      <c r="II495" s="17"/>
      <c r="IJ495" s="17"/>
      <c r="IK495" s="17"/>
      <c r="IL495" s="17"/>
      <c r="IM495" s="17"/>
      <c r="IN495" s="17"/>
      <c r="IO495" s="17"/>
      <c r="IP495" s="17"/>
      <c r="IQ495" s="17"/>
      <c r="IR495" s="17"/>
      <c r="IS495" s="17"/>
      <c r="IT495" s="17"/>
      <c r="IU495" s="17"/>
      <c r="IV495" s="17"/>
    </row>
    <row r="496" spans="1:256" s="15" customFormat="1" ht="14.25">
      <c r="A496" s="1"/>
      <c r="B496" s="1"/>
      <c r="C496" s="1"/>
      <c r="D496" s="1"/>
      <c r="E496" s="1"/>
      <c r="F496" s="1"/>
      <c r="G496" s="1"/>
      <c r="H496" s="1"/>
      <c r="I496" s="1"/>
      <c r="J496" s="1"/>
      <c r="K496" s="47"/>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7"/>
      <c r="EA496" s="17"/>
      <c r="EB496" s="17"/>
      <c r="EC496" s="17"/>
      <c r="ED496" s="17"/>
      <c r="EE496" s="17"/>
      <c r="EF496" s="17"/>
      <c r="EG496" s="17"/>
      <c r="EH496" s="17"/>
      <c r="EI496" s="17"/>
      <c r="EJ496" s="17"/>
      <c r="EK496" s="17"/>
      <c r="EL496" s="17"/>
      <c r="EM496" s="17"/>
      <c r="EN496" s="17"/>
      <c r="EO496" s="17"/>
      <c r="EP496" s="17"/>
      <c r="EQ496" s="17"/>
      <c r="ER496" s="17"/>
      <c r="ES496" s="17"/>
      <c r="ET496" s="17"/>
      <c r="EU496" s="17"/>
      <c r="EV496" s="17"/>
      <c r="EW496" s="17"/>
      <c r="EX496" s="17"/>
      <c r="EY496" s="17"/>
      <c r="EZ496" s="17"/>
      <c r="FA496" s="17"/>
      <c r="FB496" s="17"/>
      <c r="FC496" s="17"/>
      <c r="FD496" s="17"/>
      <c r="FE496" s="17"/>
      <c r="FF496" s="17"/>
      <c r="FG496" s="17"/>
      <c r="FH496" s="17"/>
      <c r="FI496" s="17"/>
      <c r="FJ496" s="17"/>
      <c r="FK496" s="17"/>
      <c r="FL496" s="17"/>
      <c r="FM496" s="17"/>
      <c r="FN496" s="17"/>
      <c r="FO496" s="17"/>
      <c r="FP496" s="17"/>
      <c r="FQ496" s="17"/>
      <c r="FR496" s="17"/>
      <c r="FS496" s="17"/>
      <c r="FT496" s="17"/>
      <c r="FU496" s="17"/>
      <c r="FV496" s="17"/>
      <c r="FW496" s="17"/>
      <c r="FX496" s="17"/>
      <c r="FY496" s="17"/>
      <c r="FZ496" s="17"/>
      <c r="GA496" s="17"/>
      <c r="GB496" s="17"/>
      <c r="GC496" s="17"/>
      <c r="GD496" s="17"/>
      <c r="GE496" s="17"/>
      <c r="GF496" s="17"/>
      <c r="GG496" s="17"/>
      <c r="GH496" s="17"/>
      <c r="GI496" s="17"/>
      <c r="GJ496" s="17"/>
      <c r="GK496" s="17"/>
      <c r="GL496" s="17"/>
      <c r="GM496" s="17"/>
      <c r="GN496" s="17"/>
      <c r="GO496" s="17"/>
      <c r="GP496" s="17"/>
      <c r="GQ496" s="17"/>
      <c r="GR496" s="17"/>
      <c r="GS496" s="17"/>
      <c r="GT496" s="17"/>
      <c r="GU496" s="17"/>
      <c r="GV496" s="17"/>
      <c r="GW496" s="17"/>
      <c r="GX496" s="17"/>
      <c r="GY496" s="17"/>
      <c r="GZ496" s="17"/>
      <c r="HA496" s="17"/>
      <c r="HB496" s="17"/>
      <c r="HC496" s="17"/>
      <c r="HD496" s="17"/>
      <c r="HE496" s="17"/>
      <c r="HF496" s="17"/>
      <c r="HG496" s="17"/>
      <c r="HH496" s="17"/>
      <c r="HI496" s="17"/>
      <c r="HJ496" s="17"/>
      <c r="HK496" s="17"/>
      <c r="HL496" s="17"/>
      <c r="HM496" s="17"/>
      <c r="HN496" s="17"/>
      <c r="HO496" s="17"/>
      <c r="HP496" s="17"/>
      <c r="HQ496" s="17"/>
      <c r="HR496" s="17"/>
      <c r="HS496" s="17"/>
      <c r="HT496" s="17"/>
      <c r="HU496" s="17"/>
      <c r="HV496" s="17"/>
      <c r="HW496" s="17"/>
      <c r="HX496" s="17"/>
      <c r="HY496" s="17"/>
      <c r="HZ496" s="17"/>
      <c r="IA496" s="17"/>
      <c r="IB496" s="17"/>
      <c r="IC496" s="17"/>
      <c r="ID496" s="17"/>
      <c r="IE496" s="17"/>
      <c r="IF496" s="17"/>
      <c r="IG496" s="17"/>
      <c r="IH496" s="17"/>
      <c r="II496" s="17"/>
      <c r="IJ496" s="17"/>
      <c r="IK496" s="17"/>
      <c r="IL496" s="17"/>
      <c r="IM496" s="17"/>
      <c r="IN496" s="17"/>
      <c r="IO496" s="17"/>
      <c r="IP496" s="17"/>
      <c r="IQ496" s="17"/>
      <c r="IR496" s="17"/>
      <c r="IS496" s="17"/>
      <c r="IT496" s="17"/>
      <c r="IU496" s="17"/>
      <c r="IV496" s="17"/>
    </row>
    <row r="497" spans="1:256" s="15" customFormat="1" ht="14.25">
      <c r="A497" s="1"/>
      <c r="B497" s="1"/>
      <c r="C497" s="1"/>
      <c r="D497" s="1"/>
      <c r="E497" s="1"/>
      <c r="F497" s="1"/>
      <c r="G497" s="1"/>
      <c r="H497" s="1"/>
      <c r="I497" s="1"/>
      <c r="J497" s="1"/>
      <c r="K497" s="47"/>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7"/>
      <c r="DL497" s="17"/>
      <c r="DM497" s="17"/>
      <c r="DN497" s="17"/>
      <c r="DO497" s="17"/>
      <c r="DP497" s="17"/>
      <c r="DQ497" s="17"/>
      <c r="DR497" s="17"/>
      <c r="DS497" s="17"/>
      <c r="DT497" s="17"/>
      <c r="DU497" s="17"/>
      <c r="DV497" s="17"/>
      <c r="DW497" s="17"/>
      <c r="DX497" s="17"/>
      <c r="DY497" s="17"/>
      <c r="DZ497" s="17"/>
      <c r="EA497" s="17"/>
      <c r="EB497" s="17"/>
      <c r="EC497" s="17"/>
      <c r="ED497" s="17"/>
      <c r="EE497" s="17"/>
      <c r="EF497" s="17"/>
      <c r="EG497" s="17"/>
      <c r="EH497" s="17"/>
      <c r="EI497" s="17"/>
      <c r="EJ497" s="17"/>
      <c r="EK497" s="17"/>
      <c r="EL497" s="17"/>
      <c r="EM497" s="17"/>
      <c r="EN497" s="17"/>
      <c r="EO497" s="17"/>
      <c r="EP497" s="17"/>
      <c r="EQ497" s="17"/>
      <c r="ER497" s="17"/>
      <c r="ES497" s="17"/>
      <c r="ET497" s="17"/>
      <c r="EU497" s="17"/>
      <c r="EV497" s="17"/>
      <c r="EW497" s="17"/>
      <c r="EX497" s="17"/>
      <c r="EY497" s="17"/>
      <c r="EZ497" s="17"/>
      <c r="FA497" s="17"/>
      <c r="FB497" s="17"/>
      <c r="FC497" s="17"/>
      <c r="FD497" s="17"/>
      <c r="FE497" s="17"/>
      <c r="FF497" s="17"/>
      <c r="FG497" s="17"/>
      <c r="FH497" s="17"/>
      <c r="FI497" s="17"/>
      <c r="FJ497" s="17"/>
      <c r="FK497" s="17"/>
      <c r="FL497" s="17"/>
      <c r="FM497" s="17"/>
      <c r="FN497" s="17"/>
      <c r="FO497" s="17"/>
      <c r="FP497" s="17"/>
      <c r="FQ497" s="17"/>
      <c r="FR497" s="17"/>
      <c r="FS497" s="17"/>
      <c r="FT497" s="17"/>
      <c r="FU497" s="17"/>
      <c r="FV497" s="17"/>
      <c r="FW497" s="17"/>
      <c r="FX497" s="17"/>
      <c r="FY497" s="17"/>
      <c r="FZ497" s="17"/>
      <c r="GA497" s="17"/>
      <c r="GB497" s="17"/>
      <c r="GC497" s="17"/>
      <c r="GD497" s="17"/>
      <c r="GE497" s="17"/>
      <c r="GF497" s="17"/>
      <c r="GG497" s="17"/>
      <c r="GH497" s="17"/>
      <c r="GI497" s="17"/>
      <c r="GJ497" s="17"/>
      <c r="GK497" s="17"/>
      <c r="GL497" s="17"/>
      <c r="GM497" s="17"/>
      <c r="GN497" s="17"/>
      <c r="GO497" s="17"/>
      <c r="GP497" s="17"/>
      <c r="GQ497" s="17"/>
      <c r="GR497" s="17"/>
      <c r="GS497" s="17"/>
      <c r="GT497" s="17"/>
      <c r="GU497" s="17"/>
      <c r="GV497" s="17"/>
      <c r="GW497" s="17"/>
      <c r="GX497" s="17"/>
      <c r="GY497" s="17"/>
      <c r="GZ497" s="17"/>
      <c r="HA497" s="17"/>
      <c r="HB497" s="17"/>
      <c r="HC497" s="17"/>
      <c r="HD497" s="17"/>
      <c r="HE497" s="17"/>
      <c r="HF497" s="17"/>
      <c r="HG497" s="17"/>
      <c r="HH497" s="17"/>
      <c r="HI497" s="17"/>
      <c r="HJ497" s="17"/>
      <c r="HK497" s="17"/>
      <c r="HL497" s="17"/>
      <c r="HM497" s="17"/>
      <c r="HN497" s="17"/>
      <c r="HO497" s="17"/>
      <c r="HP497" s="17"/>
      <c r="HQ497" s="17"/>
      <c r="HR497" s="17"/>
      <c r="HS497" s="17"/>
      <c r="HT497" s="17"/>
      <c r="HU497" s="17"/>
      <c r="HV497" s="17"/>
      <c r="HW497" s="17"/>
      <c r="HX497" s="17"/>
      <c r="HY497" s="17"/>
      <c r="HZ497" s="17"/>
      <c r="IA497" s="17"/>
      <c r="IB497" s="17"/>
      <c r="IC497" s="17"/>
      <c r="ID497" s="17"/>
      <c r="IE497" s="17"/>
      <c r="IF497" s="17"/>
      <c r="IG497" s="17"/>
      <c r="IH497" s="17"/>
      <c r="II497" s="17"/>
      <c r="IJ497" s="17"/>
      <c r="IK497" s="17"/>
      <c r="IL497" s="17"/>
      <c r="IM497" s="17"/>
      <c r="IN497" s="17"/>
      <c r="IO497" s="17"/>
      <c r="IP497" s="17"/>
      <c r="IQ497" s="17"/>
      <c r="IR497" s="17"/>
      <c r="IS497" s="17"/>
      <c r="IT497" s="17"/>
      <c r="IU497" s="17"/>
      <c r="IV497" s="17"/>
    </row>
  </sheetData>
  <sheetProtection/>
  <mergeCells count="32">
    <mergeCell ref="A2:AC2"/>
    <mergeCell ref="B3:D3"/>
    <mergeCell ref="B4:J4"/>
    <mergeCell ref="K4:AC4"/>
    <mergeCell ref="K5:S5"/>
    <mergeCell ref="T5:AC5"/>
    <mergeCell ref="L6:S6"/>
    <mergeCell ref="V6:AC6"/>
    <mergeCell ref="N7:Q7"/>
    <mergeCell ref="X7:AA7"/>
    <mergeCell ref="A4:A8"/>
    <mergeCell ref="B5:B8"/>
    <mergeCell ref="C5:C8"/>
    <mergeCell ref="D7:D8"/>
    <mergeCell ref="E7:E8"/>
    <mergeCell ref="F7:F8"/>
    <mergeCell ref="G7:G8"/>
    <mergeCell ref="H5:H8"/>
    <mergeCell ref="I5:I8"/>
    <mergeCell ref="J5:J8"/>
    <mergeCell ref="K6:K8"/>
    <mergeCell ref="L7:L8"/>
    <mergeCell ref="M7:M8"/>
    <mergeCell ref="R7:R8"/>
    <mergeCell ref="S7:S8"/>
    <mergeCell ref="T6:T8"/>
    <mergeCell ref="U6:U8"/>
    <mergeCell ref="V7:V8"/>
    <mergeCell ref="W7:W8"/>
    <mergeCell ref="AB7:AB8"/>
    <mergeCell ref="AC7:AC8"/>
    <mergeCell ref="D5:G6"/>
  </mergeCells>
  <printOptions horizontalCentered="1"/>
  <pageMargins left="0.2" right="0.2" top="0.39" bottom="0.2" header="0.51" footer="0.51"/>
  <pageSetup firstPageNumber="29" useFirstPageNumber="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2018-05-08T07:14:41Z</cp:lastPrinted>
  <dcterms:created xsi:type="dcterms:W3CDTF">2016-09-03T03:25:00Z</dcterms:created>
  <dcterms:modified xsi:type="dcterms:W3CDTF">2018-12-17T02:54:52Z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