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14"/>
  </bookViews>
  <sheets>
    <sheet name="Sheet2" sheetId="1" state="hidden" r:id="rId1"/>
    <sheet name="1-1" sheetId="2" r:id="rId2"/>
    <sheet name="1-2" sheetId="3" r:id="rId3"/>
    <sheet name="1-3" sheetId="4" r:id="rId4"/>
    <sheet name="1-5" sheetId="5" r:id="rId5"/>
    <sheet name="1-4" sheetId="6" r:id="rId6"/>
    <sheet name="1-6" sheetId="7" r:id="rId7"/>
    <sheet name="2-1" sheetId="8" r:id="rId8"/>
    <sheet name="2-2" sheetId="9" r:id="rId9"/>
    <sheet name="2-3" sheetId="10" r:id="rId10"/>
    <sheet name="3-1" sheetId="11" r:id="rId11"/>
    <sheet name="3-2" sheetId="12" r:id="rId12"/>
    <sheet name="3-3" sheetId="13" r:id="rId13"/>
    <sheet name="4-1" sheetId="14" r:id="rId14"/>
    <sheet name="4-2" sheetId="15" r:id="rId15"/>
  </sheets>
  <definedNames>
    <definedName name="_Toc466906125" localSheetId="1">'1-1'!$A$4</definedName>
    <definedName name="_xlnm.Print_Titles" localSheetId="3">'1-3'!$1:$3</definedName>
    <definedName name="_xlnm.Print_Titles" localSheetId="5">'1-4'!$1:$3</definedName>
    <definedName name="_xlnm.Print_Titles" localSheetId="8">'2-2'!$1:$3</definedName>
    <definedName name="_xlnm.Print_Titles" localSheetId="9">'2-3'!$1:$3</definedName>
    <definedName name="_xlnm.Print_Titles" localSheetId="10">'3-1'!$1:$3</definedName>
    <definedName name="_xlnm._FilterDatabase" localSheetId="3" hidden="1">'1-3'!$A$3:$I$1427</definedName>
    <definedName name="_xlnm._FilterDatabase" localSheetId="10" hidden="1">'3-1'!$A$3:$D$32</definedName>
  </definedNames>
  <calcPr fullCalcOnLoad="1"/>
</workbook>
</file>

<file path=xl/sharedStrings.xml><?xml version="1.0" encoding="utf-8"?>
<sst xmlns="http://schemas.openxmlformats.org/spreadsheetml/2006/main" count="2218" uniqueCount="1621">
  <si>
    <t>1-1  云南省地方一般公共预算收入预算表</t>
  </si>
  <si>
    <t>单位：万元</t>
  </si>
  <si>
    <t>类型               项目</t>
  </si>
  <si>
    <t>一、税收收入</t>
  </si>
  <si>
    <t>二、非税收入</t>
  </si>
  <si>
    <t>收入合计</t>
  </si>
  <si>
    <t>增值税</t>
  </si>
  <si>
    <t>营业税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</si>
  <si>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</si>
  <si>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</si>
  <si>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</si>
  <si>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</si>
  <si>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</si>
  <si>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</si>
  <si>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</si>
  <si>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</si>
  <si>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</si>
  <si>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</si>
  <si>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</si>
  <si>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</si>
  <si>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</si>
  <si>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其他税收收入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</si>
  <si>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</si>
  <si>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</si>
  <si>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</si>
  <si>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</si>
  <si>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</si>
  <si>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</si>
  <si>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</si>
  <si>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</si>
  <si>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2017年执行数</t>
  </si>
  <si>
    <t>2017年预算数</t>
  </si>
  <si>
    <t>预算数为上年执行数的％</t>
  </si>
  <si>
    <t>1-1  勐海县地方一般公共预算收入预算表</t>
  </si>
  <si>
    <t> 单位：万元</t>
  </si>
  <si>
    <t>项目</t>
  </si>
  <si>
    <t>上年执行数</t>
  </si>
  <si>
    <t>本年预算数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</si>
  <si>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</si>
  <si>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</si>
  <si>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</si>
  <si>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</si>
  <si>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</si>
  <si>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</si>
  <si>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</si>
  <si>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</si>
  <si>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</si>
  <si>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</si>
  <si>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</si>
  <si>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</si>
  <si>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</si>
  <si>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</si>
  <si>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</si>
  <si>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</si>
  <si>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</si>
  <si>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</si>
  <si>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</si>
  <si>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</si>
  <si>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</si>
  <si>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</si>
  <si>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</si>
  <si>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</si>
  <si>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一般公共预算收入</t>
  </si>
  <si>
    <t>债务收入</t>
  </si>
  <si>
    <r>
      <t xml:space="preserve">  </t>
    </r>
    <r>
      <rPr>
        <sz val="12"/>
        <color indexed="8"/>
        <rFont val="宋体"/>
        <family val="0"/>
      </rPr>
      <t xml:space="preserve">  地方政府债务收入</t>
    </r>
  </si>
  <si>
    <r>
      <t xml:space="preserve"> </t>
    </r>
    <r>
      <rPr>
        <sz val="12"/>
        <color indexed="8"/>
        <rFont val="宋体"/>
        <family val="0"/>
      </rPr>
      <t xml:space="preserve">       其中：新增一般债务收入</t>
    </r>
  </si>
  <si>
    <t xml:space="preserve">              置换一般债券收入</t>
  </si>
  <si>
    <t>转移性收入</t>
  </si>
  <si>
    <t xml:space="preserve">   返还性收入</t>
  </si>
  <si>
    <t xml:space="preserve">   一般性转移支付收入</t>
  </si>
  <si>
    <t xml:space="preserve">   专项转移支付收入</t>
  </si>
  <si>
    <t xml:space="preserve">   上年结余收入</t>
  </si>
  <si>
    <t xml:space="preserve">   调入资金</t>
  </si>
  <si>
    <t xml:space="preserve">      从政府性基金预算调入</t>
  </si>
  <si>
    <t xml:space="preserve">      其他调入</t>
  </si>
  <si>
    <t xml:space="preserve">      从国有资本经营预算调入</t>
  </si>
  <si>
    <t>预算稳定调节基金</t>
  </si>
  <si>
    <t xml:space="preserve"> </t>
  </si>
  <si>
    <t>1-2  勐海县地方一般公共预算支出预算表</t>
  </si>
  <si>
    <r>
      <t xml:space="preserve">项 </t>
    </r>
    <r>
      <rPr>
        <b/>
        <sz val="12"/>
        <color indexed="8"/>
        <rFont val="宋体"/>
        <family val="0"/>
      </rPr>
      <t xml:space="preserve">     目</t>
    </r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</si>
  <si>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</si>
  <si>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</si>
  <si>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</si>
  <si>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</si>
  <si>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</si>
  <si>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</si>
  <si>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</si>
  <si>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</si>
  <si>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</si>
  <si>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</si>
  <si>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</si>
  <si>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</si>
  <si>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</si>
  <si>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</si>
  <si>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</si>
  <si>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</si>
  <si>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</si>
  <si>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</si>
  <si>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</si>
  <si>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</si>
  <si>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</si>
  <si>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其他支出</t>
  </si>
  <si>
    <t>债务付息支出</t>
  </si>
  <si>
    <t>债务发行费用支出</t>
  </si>
  <si>
    <t>支出小计</t>
  </si>
  <si>
    <t>债务还本支出</t>
  </si>
  <si>
    <r>
      <t xml:space="preserve">    </t>
    </r>
    <r>
      <rPr>
        <sz val="12"/>
        <color indexed="8"/>
        <rFont val="宋体"/>
        <family val="0"/>
      </rPr>
      <t>其中：置换一般债券还本支出</t>
    </r>
  </si>
  <si>
    <r>
      <t xml:space="preserve">          </t>
    </r>
    <r>
      <rPr>
        <sz val="12"/>
        <color indexed="8"/>
        <rFont val="宋体"/>
        <family val="0"/>
      </rPr>
      <t>一般公共预算收入还本支出</t>
    </r>
  </si>
  <si>
    <t>转移性支出</t>
  </si>
  <si>
    <t xml:space="preserve">  返还性支出</t>
  </si>
  <si>
    <t xml:space="preserve">  一般性转移支付</t>
  </si>
  <si>
    <t xml:space="preserve">  专项转移支付</t>
  </si>
  <si>
    <t xml:space="preserve">  调出资金</t>
  </si>
  <si>
    <t xml:space="preserve">  年终结余</t>
  </si>
  <si>
    <t>安排预算稳定调节基金</t>
  </si>
  <si>
    <t>支出合计</t>
  </si>
  <si>
    <t>1-3  勐海县地方一般公共预算支出预算表</t>
  </si>
  <si>
    <t>一、一般公共服务支出</t>
  </si>
  <si>
    <t xml:space="preserve"> 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</si>
  <si>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</si>
  <si>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</si>
  <si>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</si>
  <si>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</si>
  <si>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</si>
  <si>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</si>
  <si>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</si>
  <si>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</si>
  <si>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</si>
  <si>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</si>
  <si>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</si>
  <si>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政协事务</t>
  </si>
  <si>
    <t>行政运行</t>
  </si>
  <si>
    <t>一般行政管理事务</t>
  </si>
  <si>
    <t>机关服务</t>
  </si>
  <si>
    <t>政协会议</t>
  </si>
  <si>
    <t>委员视察</t>
  </si>
  <si>
    <t>参政议政</t>
  </si>
  <si>
    <t>事业运行</t>
  </si>
  <si>
    <t>其他政协事务支出</t>
  </si>
  <si>
    <t>政府办公厅（室）及相关机构事务</t>
  </si>
  <si>
    <t>专项服务</t>
  </si>
  <si>
    <t>专项业务活动</t>
  </si>
  <si>
    <t>政务公开审批</t>
  </si>
  <si>
    <t>法制建设</t>
  </si>
  <si>
    <t>信访事务</t>
  </si>
  <si>
    <t>参事事务</t>
  </si>
  <si>
    <t>其他政府办公厅（室）及相关机构事务支出</t>
  </si>
  <si>
    <t>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</si>
  <si>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</si>
  <si>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</si>
  <si>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</si>
  <si>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</si>
  <si>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</si>
  <si>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应对气候变化管理事务</t>
  </si>
  <si>
    <t>其他发展与改革事务支出</t>
  </si>
  <si>
    <t>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</si>
  <si>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</si>
  <si>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</si>
  <si>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</si>
  <si>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</si>
  <si>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</si>
  <si>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</si>
  <si>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>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</si>
  <si>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</si>
  <si>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</si>
  <si>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</si>
  <si>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</si>
  <si>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</si>
  <si>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</si>
  <si>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>税收事务</t>
  </si>
  <si>
    <t>税务办案</t>
  </si>
  <si>
    <t>税务登记证及发票管理</t>
  </si>
  <si>
    <t>代扣代收代征税款手续费</t>
  </si>
  <si>
    <t>税务宣传</t>
  </si>
  <si>
    <t>协税护税</t>
  </si>
  <si>
    <t>其他税收事务支出</t>
  </si>
  <si>
    <t>审计事务</t>
  </si>
  <si>
    <t>审计业务</t>
  </si>
  <si>
    <t>审计管理</t>
  </si>
  <si>
    <t>其他审计事务支出</t>
  </si>
  <si>
    <t>海关事务</t>
  </si>
  <si>
    <t>收费业务</t>
  </si>
  <si>
    <t>缉私办案</t>
  </si>
  <si>
    <t>口岸电子执法系统建设与维护</t>
  </si>
  <si>
    <t>其他海关事务支出</t>
  </si>
  <si>
    <t>人力资源事务</t>
  </si>
  <si>
    <t>政府特殊津贴</t>
  </si>
  <si>
    <t>资助留学回国人员</t>
  </si>
  <si>
    <t>军队转业干部安置</t>
  </si>
  <si>
    <t>博士后日常经费</t>
  </si>
  <si>
    <t>引进人才费用</t>
  </si>
  <si>
    <t>公务员考核</t>
  </si>
  <si>
    <t>公务员履职能力提升</t>
  </si>
  <si>
    <t>公务员招考</t>
  </si>
  <si>
    <t>公务员综合管理</t>
  </si>
  <si>
    <t>其他人力资源事务支出</t>
  </si>
  <si>
    <t>纪检监察事务</t>
  </si>
  <si>
    <t>大案要案查处</t>
  </si>
  <si>
    <t>派驻派出机构</t>
  </si>
  <si>
    <t>中央巡视</t>
  </si>
  <si>
    <t>其他纪检监察事务支出</t>
  </si>
  <si>
    <t>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</si>
  <si>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</si>
  <si>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</si>
  <si>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</si>
  <si>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</si>
  <si>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</si>
  <si>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</si>
  <si>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>知识产权事务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</si>
  <si>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</si>
  <si>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</si>
  <si>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</si>
  <si>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</si>
  <si>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</si>
  <si>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</si>
  <si>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其他知识产权事务支出</t>
  </si>
  <si>
    <t>工商行政管理事务</t>
  </si>
  <si>
    <t>工商行政管理专项</t>
  </si>
  <si>
    <t>执法办案专项</t>
  </si>
  <si>
    <t>消费者权益保护</t>
  </si>
  <si>
    <t>其他工商行政管理事务支出</t>
  </si>
  <si>
    <t>质量技术监督与检验检疫事务</t>
  </si>
  <si>
    <t>出入境检验检疫行政执法和业务管理</t>
  </si>
  <si>
    <t>出入境检验检疫技术支持</t>
  </si>
  <si>
    <t>质量技术监督行政执法及业务管理</t>
  </si>
  <si>
    <t>质量技术监督技术支持</t>
  </si>
  <si>
    <t>认证认可监督管理</t>
  </si>
  <si>
    <t>标准化管理</t>
  </si>
  <si>
    <t>其他质量技术监督与检验检疫事务支出</t>
  </si>
  <si>
    <t>民族事务</t>
  </si>
  <si>
    <t>民族工作专项</t>
  </si>
  <si>
    <t>其他民族事务支出</t>
  </si>
  <si>
    <t>宗教事务</t>
  </si>
  <si>
    <t>宗教工作专项</t>
  </si>
  <si>
    <t>其他宗教事务支出</t>
  </si>
  <si>
    <t>港澳台侨事务</t>
  </si>
  <si>
    <t>港澳事务</t>
  </si>
  <si>
    <t>台湾事务</t>
  </si>
  <si>
    <t>华侨事务</t>
  </si>
  <si>
    <t>其他港澳台侨事务支出</t>
  </si>
  <si>
    <t>档案事务</t>
  </si>
  <si>
    <t>档案馆</t>
  </si>
  <si>
    <t>其他档案事务支出</t>
  </si>
  <si>
    <t>民主党派及工商联事务</t>
  </si>
  <si>
    <t>其他民主党派及工商联事务支出</t>
  </si>
  <si>
    <t>群众团体事务</t>
  </si>
  <si>
    <t>厂务公开</t>
  </si>
  <si>
    <t>工会疗养休养</t>
  </si>
  <si>
    <t>其他群众团体事务支出</t>
  </si>
  <si>
    <t xml:space="preserve">党委办公厅（室）及相关机构事务    </t>
  </si>
  <si>
    <t xml:space="preserve">      行政运行</t>
  </si>
  <si>
    <t xml:space="preserve">      一般行政管理事务</t>
  </si>
  <si>
    <t xml:space="preserve">      机关服务</t>
  </si>
  <si>
    <t xml:space="preserve">      专项业务</t>
  </si>
  <si>
    <t xml:space="preserve">      事业运行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</si>
  <si>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</si>
  <si>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</si>
  <si>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</si>
  <si>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</si>
  <si>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</si>
  <si>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</si>
  <si>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</si>
  <si>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</si>
  <si>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</si>
  <si>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</si>
  <si>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</si>
  <si>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</si>
  <si>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</si>
  <si>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</si>
  <si>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</si>
  <si>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>三、国防支出</t>
  </si>
  <si>
    <t>四、公共安全支出</t>
  </si>
  <si>
    <t>五、教育支出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</si>
  <si>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</si>
  <si>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</si>
  <si>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</si>
  <si>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</si>
  <si>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</si>
  <si>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</si>
  <si>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</si>
  <si>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</si>
  <si>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</si>
  <si>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</si>
  <si>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</si>
  <si>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>职业教育</t>
  </si>
  <si>
    <t>初等职业教育</t>
  </si>
  <si>
    <t>中专教育</t>
  </si>
  <si>
    <t>技校教育</t>
  </si>
  <si>
    <t>职业高中教育</t>
  </si>
  <si>
    <t>高等职业教育</t>
  </si>
  <si>
    <t>其他职业教育支出</t>
  </si>
  <si>
    <t>成人教育</t>
  </si>
  <si>
    <t>成人初等教育</t>
  </si>
  <si>
    <t>成人中等教育</t>
  </si>
  <si>
    <t>成人高等教育</t>
  </si>
  <si>
    <t>成人广播电视教育</t>
  </si>
  <si>
    <t>其他成人教育支出</t>
  </si>
  <si>
    <t>广播电视教育</t>
  </si>
  <si>
    <t>广播电视学校</t>
  </si>
  <si>
    <t>教育电视台</t>
  </si>
  <si>
    <t>其他广播电视教育支出</t>
  </si>
  <si>
    <t>留学教育</t>
  </si>
  <si>
    <t>出国留学教育</t>
  </si>
  <si>
    <t>来华留学教育</t>
  </si>
  <si>
    <t>其他留学教育支出</t>
  </si>
  <si>
    <t>特殊教育</t>
  </si>
  <si>
    <t>特殊学校教育</t>
  </si>
  <si>
    <t>工读学校教育</t>
  </si>
  <si>
    <t>其他特殊教育支出</t>
  </si>
  <si>
    <t>进修及培训</t>
  </si>
  <si>
    <t>教师进修</t>
  </si>
  <si>
    <t>干部教育</t>
  </si>
  <si>
    <t>培训支出</t>
  </si>
  <si>
    <t>退役士兵能力提升</t>
  </si>
  <si>
    <t>其他进修及培训</t>
  </si>
  <si>
    <t>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</si>
  <si>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</si>
  <si>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</si>
  <si>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</si>
  <si>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</si>
  <si>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</si>
  <si>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</si>
  <si>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>其他教育支出</t>
  </si>
  <si>
    <t>六、科学技术支出</t>
  </si>
  <si>
    <t>科学技术管理事务</t>
  </si>
  <si>
    <t>其他科学技术管理事务支出</t>
  </si>
  <si>
    <t>基础研究</t>
  </si>
  <si>
    <t>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</si>
  <si>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</si>
  <si>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</si>
  <si>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</si>
  <si>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</si>
  <si>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</si>
  <si>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</si>
  <si>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</si>
  <si>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>应用研究</t>
  </si>
  <si>
    <t>社会公益研究</t>
  </si>
  <si>
    <t>高技术研究</t>
  </si>
  <si>
    <t>专项科研试制</t>
  </si>
  <si>
    <t>其他应用研究支出</t>
  </si>
  <si>
    <t>技术研究与开发</t>
  </si>
  <si>
    <t>应用技术研究与开发</t>
  </si>
  <si>
    <t>产业技术研究与开发</t>
  </si>
  <si>
    <t>科技成果转化与扩散</t>
  </si>
  <si>
    <t>其他技术研究与开发支出</t>
  </si>
  <si>
    <t>科技条件与服务</t>
  </si>
  <si>
    <t>技术创新服务体系</t>
  </si>
  <si>
    <t>科技条件专项</t>
  </si>
  <si>
    <t>其他科技条件与服务支出</t>
  </si>
  <si>
    <t>社会科学</t>
  </si>
  <si>
    <t>社会科学研究机构</t>
  </si>
  <si>
    <t>社会科学研究</t>
  </si>
  <si>
    <t>社科基金支出</t>
  </si>
  <si>
    <t>其他社会科学支出</t>
  </si>
  <si>
    <t>科学技术普及</t>
  </si>
  <si>
    <t>科普活动</t>
  </si>
  <si>
    <t>青少年科技活动</t>
  </si>
  <si>
    <t>学术交流活动</t>
  </si>
  <si>
    <t>科技馆站</t>
  </si>
  <si>
    <t>其他科学技术普及支出</t>
  </si>
  <si>
    <t>科技交流与合作</t>
  </si>
  <si>
    <t>国际交流与合作</t>
  </si>
  <si>
    <t>重大科技合作项目</t>
  </si>
  <si>
    <t>其他科技交流与合作支出</t>
  </si>
  <si>
    <t>科技重大项目</t>
  </si>
  <si>
    <t>科技重大专项</t>
  </si>
  <si>
    <t>重点研发计划</t>
  </si>
  <si>
    <t>核电站乏燃料处理处置基金支出</t>
  </si>
  <si>
    <t>乏燃料运输</t>
  </si>
  <si>
    <t>乏燃料离堆贮存</t>
  </si>
  <si>
    <t>乏燃料后处理</t>
  </si>
  <si>
    <t>高放废物的处理处置</t>
  </si>
  <si>
    <t>乏燃料后处理厂的建设、运行、改造和退役</t>
  </si>
  <si>
    <t>其他乏燃料处理处置基金支出</t>
  </si>
  <si>
    <t>其他科学技术支出</t>
  </si>
  <si>
    <t>科技奖励</t>
  </si>
  <si>
    <t>核应急</t>
  </si>
  <si>
    <t>转制科研机构</t>
  </si>
  <si>
    <t>七、文化体育与传媒支出</t>
  </si>
  <si>
    <t>文化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</si>
  <si>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</si>
  <si>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</si>
  <si>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</si>
  <si>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</si>
  <si>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</si>
  <si>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</si>
  <si>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文化交流与合作</t>
  </si>
  <si>
    <t>文化创作与保护</t>
  </si>
  <si>
    <t>文化市场管理</t>
  </si>
  <si>
    <t>其他文化支出</t>
  </si>
  <si>
    <t>文物</t>
  </si>
  <si>
    <t>文物保护</t>
  </si>
  <si>
    <t>博物馆</t>
  </si>
  <si>
    <t>历史名城与古迹</t>
  </si>
  <si>
    <t>其他文物支出</t>
  </si>
  <si>
    <t>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</si>
  <si>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</si>
  <si>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</si>
  <si>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</si>
  <si>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</si>
  <si>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</si>
  <si>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</si>
  <si>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</si>
  <si>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>新闻出版广播影视</t>
  </si>
  <si>
    <t>广播</t>
  </si>
  <si>
    <t>电视</t>
  </si>
  <si>
    <t>电影</t>
  </si>
  <si>
    <t>新闻通讯</t>
  </si>
  <si>
    <t>出版发行</t>
  </si>
  <si>
    <t>版权管理</t>
  </si>
  <si>
    <t>其他新闻出版广播影视支出</t>
  </si>
  <si>
    <t>国家电影事业发展专项资金及对应专项债务收入安排的支出</t>
  </si>
  <si>
    <t>资助国产影片放映</t>
  </si>
  <si>
    <t>资助城市影院</t>
  </si>
  <si>
    <t>资助少数民族电影译制</t>
  </si>
  <si>
    <t>其他国家电影事业发展专项资金支出</t>
  </si>
  <si>
    <t>其他文化体育与传媒支出</t>
  </si>
  <si>
    <t>宣传文化发展专项支出</t>
  </si>
  <si>
    <t>文化产业发展专项支出</t>
  </si>
  <si>
    <t>八、社会保障和就业支出</t>
  </si>
  <si>
    <t>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</si>
  <si>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</si>
  <si>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</si>
  <si>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</si>
  <si>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</si>
  <si>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</si>
  <si>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</si>
  <si>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</si>
  <si>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</si>
  <si>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</si>
  <si>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>民政管理事务</t>
  </si>
  <si>
    <t>拥军优属</t>
  </si>
  <si>
    <t>老龄事务</t>
  </si>
  <si>
    <t>民间组织管理</t>
  </si>
  <si>
    <t>行政区划和地名管理</t>
  </si>
  <si>
    <t>基层政权和社区建设</t>
  </si>
  <si>
    <t>部队供应</t>
  </si>
  <si>
    <t>其他民政管理事务支出</t>
  </si>
  <si>
    <t>补充全国社会保障基金</t>
  </si>
  <si>
    <t>用一般公共预算补充基金</t>
  </si>
  <si>
    <t>国有资本经营预算补充社保基金支出</t>
  </si>
  <si>
    <t>行政事业单位离退休</t>
  </si>
  <si>
    <t>归口管理的行政单位离退休</t>
  </si>
  <si>
    <t>事业单位离退休</t>
  </si>
  <si>
    <t>离退休人员管理机构</t>
  </si>
  <si>
    <t>未归口管理的行政单位离退休</t>
  </si>
  <si>
    <t>机关事业单位基本养老保险缴费支出</t>
  </si>
  <si>
    <t>机关事业单位职业年金缴费支出</t>
  </si>
  <si>
    <t>对机关事业单位基本养老保险基金的补助</t>
  </si>
  <si>
    <t>其他行政事业单位离退休支出</t>
  </si>
  <si>
    <t>企业改革补助</t>
  </si>
  <si>
    <t>企业关闭破产补助</t>
  </si>
  <si>
    <t>厂办大集体改革补助</t>
  </si>
  <si>
    <t>其他企业改革发展补助</t>
  </si>
  <si>
    <t>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</si>
  <si>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</si>
  <si>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</si>
  <si>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</si>
  <si>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</si>
  <si>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</si>
  <si>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</si>
  <si>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</si>
  <si>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求职创业补贴</t>
  </si>
  <si>
    <t>其他就业补助支出</t>
  </si>
  <si>
    <t>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</si>
  <si>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</si>
  <si>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</si>
  <si>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</si>
  <si>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</si>
  <si>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</si>
  <si>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</si>
  <si>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</si>
  <si>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</si>
  <si>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</si>
  <si>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</si>
  <si>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</si>
  <si>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退役士兵管理教育</t>
  </si>
  <si>
    <t>其他退役安置支出</t>
  </si>
  <si>
    <t>社会福利</t>
  </si>
  <si>
    <t>儿童福利</t>
  </si>
  <si>
    <t>老年福利</t>
  </si>
  <si>
    <t>假肢矫形</t>
  </si>
  <si>
    <t>殡葬</t>
  </si>
  <si>
    <t>社会福利事业单位</t>
  </si>
  <si>
    <t>其他社会福利支出</t>
  </si>
  <si>
    <t>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</si>
  <si>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</si>
  <si>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</si>
  <si>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</si>
  <si>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</si>
  <si>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</si>
  <si>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>自然灾害生活救助</t>
  </si>
  <si>
    <t>中央自然灾害生活补助</t>
  </si>
  <si>
    <t>地方自然灾害生活补助</t>
  </si>
  <si>
    <t>自然灾害灾后重建补助</t>
  </si>
  <si>
    <t>其他自然灾害生活救助支出</t>
  </si>
  <si>
    <t>红十字事业</t>
  </si>
  <si>
    <t>其他红十字事业支出</t>
  </si>
  <si>
    <t>最低生活保障</t>
  </si>
  <si>
    <t>城市最低生活保障金支出</t>
  </si>
  <si>
    <t>农村最低生活保障金支出</t>
  </si>
  <si>
    <t>临时救助</t>
  </si>
  <si>
    <t>临时救助支出</t>
  </si>
  <si>
    <t>流浪乞讨人员救助支出</t>
  </si>
  <si>
    <t>特困人员救助供养</t>
  </si>
  <si>
    <t>城市特困人员救助供养支出</t>
  </si>
  <si>
    <t>农村特困人员救助供养支出</t>
  </si>
  <si>
    <t>大中型水库移民后期扶持基金支出</t>
  </si>
  <si>
    <t>移民补助</t>
  </si>
  <si>
    <t>基础设施建设和经济发展</t>
  </si>
  <si>
    <t>其他大中型水库移民后期扶持基金支出</t>
  </si>
  <si>
    <t>小型水库移民扶助基金及对应专项债务收入安排的支出</t>
  </si>
  <si>
    <t>其他小型水库移民扶助基金支出</t>
  </si>
  <si>
    <t>补充道路交通事故社会救助基金</t>
  </si>
  <si>
    <t>交强险营业税补助基金支出</t>
  </si>
  <si>
    <t>交强险罚款收入补助基金支出</t>
  </si>
  <si>
    <t>其他生活救助</t>
  </si>
  <si>
    <t>其他城市生活救助</t>
  </si>
  <si>
    <t>其他农村生活救助</t>
  </si>
  <si>
    <t>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</si>
  <si>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</si>
  <si>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</si>
  <si>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</si>
  <si>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</si>
  <si>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</si>
  <si>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</si>
  <si>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</si>
  <si>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其他财政对社会保险基金的补助</t>
  </si>
  <si>
    <t>其他社会保障和就业支出</t>
  </si>
  <si>
    <t>九、社会保险基金支出</t>
  </si>
  <si>
    <t>企业职工基本养老保险基金支出</t>
  </si>
  <si>
    <t>基本养老金</t>
  </si>
  <si>
    <t>医疗补助金</t>
  </si>
  <si>
    <t>丧葬抚恤补助</t>
  </si>
  <si>
    <t>其他企业职工基本养老保险基金支出</t>
  </si>
  <si>
    <t>失业保险基金支出</t>
  </si>
  <si>
    <t>失业保险金</t>
  </si>
  <si>
    <t>医疗保险费</t>
  </si>
  <si>
    <t>职业培训和职业介绍补贴</t>
  </si>
  <si>
    <t>其他失业保险基金支出</t>
  </si>
  <si>
    <t>城镇职工基本医疗保险基金支出</t>
  </si>
  <si>
    <t>城镇职工基本医疗保险统筹基金</t>
  </si>
  <si>
    <t>城镇职工基本医疗保险个人账户基金</t>
  </si>
  <si>
    <t>其他城镇职工基本医疗保险基金支出</t>
  </si>
  <si>
    <t>工伤保险基金支出</t>
  </si>
  <si>
    <t>工伤保险待遇</t>
  </si>
  <si>
    <t>劳动能力鉴定支出</t>
  </si>
  <si>
    <t>工伤预防费用支出</t>
  </si>
  <si>
    <t>其他工伤保险基金支出</t>
  </si>
  <si>
    <t>生育保险基金支出</t>
  </si>
  <si>
    <t>生育医疗费用支出</t>
  </si>
  <si>
    <t>生育津贴支出</t>
  </si>
  <si>
    <t>其他生育保险基金支出</t>
  </si>
  <si>
    <t>新型农村合作医疗基金支出</t>
  </si>
  <si>
    <t>新型农村合作医疗基金医疗待遇支出</t>
  </si>
  <si>
    <t>大病医疗保险支出</t>
  </si>
  <si>
    <t>其他新型农村合作医疗基金支出</t>
  </si>
  <si>
    <t>城镇居民基本医疗保险基金支出</t>
  </si>
  <si>
    <t>城镇居民基本医疗保险基金医疗待遇支出</t>
  </si>
  <si>
    <t>其他城镇居民基本医疗保险基金支出</t>
  </si>
  <si>
    <t>城乡居民基本养老保险基金支出</t>
  </si>
  <si>
    <t>基础养老金支出</t>
  </si>
  <si>
    <t>个人账户养老金支出</t>
  </si>
  <si>
    <t>丧葬抚恤补助支出</t>
  </si>
  <si>
    <t>其他城乡居民基本养老保险基金支出</t>
  </si>
  <si>
    <t>机关事业单位基本养老保险基金支出</t>
  </si>
  <si>
    <t>其他机关事业单位基本养老保险基金支出</t>
  </si>
  <si>
    <t>城乡居民基本医疗保险基金支出</t>
  </si>
  <si>
    <t>城乡居民基本医疗保险基金医疗待遇支出</t>
  </si>
  <si>
    <t>其他城乡居民基本医疗保险基金支出</t>
  </si>
  <si>
    <t>其他社会保险基金支出</t>
  </si>
  <si>
    <t>十、医疗卫生与计划生育支出</t>
  </si>
  <si>
    <t>医疗卫生与计划生育管理事务</t>
  </si>
  <si>
    <t>其他医疗卫生与计划生育管理事务支出</t>
  </si>
  <si>
    <t>公立医院</t>
  </si>
  <si>
    <t>综合医院</t>
  </si>
  <si>
    <t>中医（民族）医院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</si>
  <si>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</si>
  <si>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</si>
  <si>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</si>
  <si>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</si>
  <si>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</si>
  <si>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</si>
  <si>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</si>
  <si>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</si>
  <si>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</si>
  <si>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</si>
  <si>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>基层医疗卫生机构</t>
  </si>
  <si>
    <t>城市社区卫生机构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</si>
  <si>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</si>
  <si>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</si>
  <si>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</si>
  <si>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</si>
  <si>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</si>
  <si>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</si>
  <si>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</si>
  <si>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</si>
  <si>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</si>
  <si>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</si>
  <si>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</si>
  <si>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</si>
  <si>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</si>
  <si>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</si>
  <si>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>中医药</t>
  </si>
  <si>
    <t>中医（民族医）药专项</t>
  </si>
  <si>
    <t>其他中医药支出</t>
  </si>
  <si>
    <t>计划生育事务</t>
  </si>
  <si>
    <t>计划生育机构</t>
  </si>
  <si>
    <t>计划生育服务</t>
  </si>
  <si>
    <t>其他计划生育事务支出</t>
  </si>
  <si>
    <t>食品和药品监督管理事务</t>
  </si>
  <si>
    <t>药品事务</t>
  </si>
  <si>
    <t>化妆品事务</t>
  </si>
  <si>
    <t>医疗器械事务</t>
  </si>
  <si>
    <t>食品安全事务</t>
  </si>
  <si>
    <t>其他食品和药品监督管理事务支出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</si>
  <si>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</si>
  <si>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</si>
  <si>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</si>
  <si>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</si>
  <si>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</si>
  <si>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财政对基本医疗保险基金的补助</t>
  </si>
  <si>
    <t>财政对城镇职工基本医疗保险基金的补助</t>
  </si>
  <si>
    <t>财政对城乡居民基本医疗保险基金的补助</t>
  </si>
  <si>
    <t>财政对新型农村合作医疗基金的补助</t>
  </si>
  <si>
    <t>财政对城镇居民基本医疗保险基金的补助</t>
  </si>
  <si>
    <t>财政对其他基本医疗保险基金的补助</t>
  </si>
  <si>
    <t>医疗救助</t>
  </si>
  <si>
    <t>城乡医疗救助</t>
  </si>
  <si>
    <t>疾病应急救助</t>
  </si>
  <si>
    <t>其他医疗救助支出</t>
  </si>
  <si>
    <t>优抚对象医疗</t>
  </si>
  <si>
    <t>优抚对象医疗补助</t>
  </si>
  <si>
    <t>其他优抚对象医疗支出</t>
  </si>
  <si>
    <t>其他医疗卫生与计划生育支出</t>
  </si>
  <si>
    <t>十一、节能环保支出</t>
  </si>
  <si>
    <t>环境保护管理事务</t>
  </si>
  <si>
    <t>环境保护宣传</t>
  </si>
  <si>
    <t>环境保护法规、规划及标准</t>
  </si>
  <si>
    <t>环境国际合作及履约</t>
  </si>
  <si>
    <t>环境保护行政许可</t>
  </si>
  <si>
    <t>其他环境保护管理事务支出</t>
  </si>
  <si>
    <t>环境监测与监察</t>
  </si>
  <si>
    <t>建设项目环评审查与监督</t>
  </si>
  <si>
    <t>核与辐射安全监督</t>
  </si>
  <si>
    <t>其他环境监测与监察支出</t>
  </si>
  <si>
    <t>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</si>
  <si>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</si>
  <si>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</si>
  <si>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</si>
  <si>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</si>
  <si>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</si>
  <si>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</si>
  <si>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排污费安排的支出</t>
  </si>
  <si>
    <t>其他污染防治支出</t>
  </si>
  <si>
    <t>自然生态保护</t>
  </si>
  <si>
    <t>生态保护</t>
  </si>
  <si>
    <t>农村环境保护</t>
  </si>
  <si>
    <t>自然保护区</t>
  </si>
  <si>
    <t>生物及物种资源保护</t>
  </si>
  <si>
    <t>其他自然生态保护支出</t>
  </si>
  <si>
    <t>天然林保护</t>
  </si>
  <si>
    <t>森林管护</t>
  </si>
  <si>
    <t>社会保险补助</t>
  </si>
  <si>
    <t>政策性社会性支出补助</t>
  </si>
  <si>
    <t>天然林保护工程建设</t>
  </si>
  <si>
    <t>其他天然林保护支出</t>
  </si>
  <si>
    <t>退耕还林</t>
  </si>
  <si>
    <t>退耕现金</t>
  </si>
  <si>
    <t>退耕还林粮食折现补贴</t>
  </si>
  <si>
    <t>退耕还林粮食费用补贴</t>
  </si>
  <si>
    <t>退耕还林工程建设</t>
  </si>
  <si>
    <t>其他退耕还林支出</t>
  </si>
  <si>
    <t>风沙荒漠治理</t>
  </si>
  <si>
    <t>京津风沙源治理工程建设</t>
  </si>
  <si>
    <t>其他风沙荒漠治理支出</t>
  </si>
  <si>
    <t>退牧还草</t>
  </si>
  <si>
    <t>退牧还草工程建设</t>
  </si>
  <si>
    <t>其他退牧还草支出</t>
  </si>
  <si>
    <t>已垦草原退耕还草</t>
  </si>
  <si>
    <t>能源节约利用</t>
  </si>
  <si>
    <t>污染减排</t>
  </si>
  <si>
    <t>环境监测与信息</t>
  </si>
  <si>
    <t>环境执法监察</t>
  </si>
  <si>
    <t>减排专项支出</t>
  </si>
  <si>
    <t>清洁生产专项支出</t>
  </si>
  <si>
    <t>其他污染减排支出</t>
  </si>
  <si>
    <t>可再生能源</t>
  </si>
  <si>
    <t>循环经济</t>
  </si>
  <si>
    <t>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</si>
  <si>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</si>
  <si>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</si>
  <si>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</si>
  <si>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</si>
  <si>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</si>
  <si>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</si>
  <si>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</si>
  <si>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</si>
  <si>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</si>
  <si>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>可再生能源电价附加收入安排的支出</t>
  </si>
  <si>
    <t>风力发电补助</t>
  </si>
  <si>
    <t>太阳能发电补助</t>
  </si>
  <si>
    <t>生物质能发电补助</t>
  </si>
  <si>
    <t>其他可再生能源电价附加收入安排的支出</t>
  </si>
  <si>
    <t>废弃电器电子产品处理基金支出</t>
  </si>
  <si>
    <t>回收处理费用补贴</t>
  </si>
  <si>
    <t>信息系统建设</t>
  </si>
  <si>
    <t>基金征管经费</t>
  </si>
  <si>
    <t>其他废弃电器电子产品处理基金支出</t>
  </si>
  <si>
    <t>其他节能环保支出</t>
  </si>
  <si>
    <t>十二、城乡社区支出</t>
  </si>
  <si>
    <t>城乡社区管理事务</t>
  </si>
  <si>
    <t>城管执法</t>
  </si>
  <si>
    <t>工程建设标准规范编制与监管</t>
  </si>
  <si>
    <t>工程建设管理</t>
  </si>
  <si>
    <t>市政公用行业市场监管</t>
  </si>
  <si>
    <t>国家重点风景区规划与保护</t>
  </si>
  <si>
    <t>住宅建设与房地产市场监管</t>
  </si>
  <si>
    <t>执业资格注册、资质审查</t>
  </si>
  <si>
    <t>其他城乡社区管理事务支出</t>
  </si>
  <si>
    <t>城乡社区规划与管理</t>
  </si>
  <si>
    <t>城乡社区公共设施</t>
  </si>
  <si>
    <t>小城镇基础设施建设</t>
  </si>
  <si>
    <t>其他城乡社区公共设施支出</t>
  </si>
  <si>
    <t>城乡社区环境卫生</t>
  </si>
  <si>
    <t>建设市场管理与监督</t>
  </si>
  <si>
    <t>国有土地使用权出让收入及对应专项债务收入安排的支出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</si>
  <si>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</si>
  <si>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</si>
  <si>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</si>
  <si>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</si>
  <si>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</si>
  <si>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</si>
  <si>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</si>
  <si>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</si>
  <si>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棚户区改造支出</t>
  </si>
  <si>
    <t>公共租赁住房支出</t>
  </si>
  <si>
    <t>保障性住房租金补贴</t>
  </si>
  <si>
    <t>其他国有土地使用权出让收入安排的支出</t>
  </si>
  <si>
    <t>城市公用事业附加及对应专项债务收入安排的支出</t>
  </si>
  <si>
    <t>城市公共设施</t>
  </si>
  <si>
    <t>城市环境卫生</t>
  </si>
  <si>
    <t>公有房屋</t>
  </si>
  <si>
    <t>城市防洪</t>
  </si>
  <si>
    <t>其他城市公用事业附加安排的支出</t>
  </si>
  <si>
    <t>国有土地收益基金及对应专项债务收入安排的支出</t>
  </si>
  <si>
    <t>其他国有土地收益基金支出</t>
  </si>
  <si>
    <t>农业土地开发资金及对应专项债务收入安排的支出</t>
  </si>
  <si>
    <t>新增建设用地土地有偿使用费及对应专项债务收入安排的支出</t>
  </si>
  <si>
    <t>耕地开发专项支出</t>
  </si>
  <si>
    <t>基本农田建设和保护支出</t>
  </si>
  <si>
    <t>土地整理支出</t>
  </si>
  <si>
    <t>用于地震灾后恢复重建的支出</t>
  </si>
  <si>
    <t>其他新增建设用地土地有偿使用费安排的支出</t>
  </si>
  <si>
    <t>城市基础设施配套费及对应专项债务收入安排的支出</t>
  </si>
  <si>
    <t>其他城市基础设施配套费安排的支出</t>
  </si>
  <si>
    <t>污水处理费及对应专项债务收入安排的支出</t>
  </si>
  <si>
    <t>污水处理设施建设和运营</t>
  </si>
  <si>
    <t>代征手续费</t>
  </si>
  <si>
    <t>其他污水处理费安排的支出</t>
  </si>
  <si>
    <t>其他城乡社区支出</t>
  </si>
  <si>
    <t>十三、农林水支出</t>
  </si>
  <si>
    <t>农业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</si>
  <si>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</si>
  <si>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</si>
  <si>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</si>
  <si>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</si>
  <si>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</si>
  <si>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</si>
  <si>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</si>
  <si>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</si>
  <si>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防灾救灾</t>
  </si>
  <si>
    <t>稳定农民收入补贴</t>
  </si>
  <si>
    <t>农业结构调整补贴</t>
  </si>
  <si>
    <t>农业生产支持补贴</t>
  </si>
  <si>
    <t>农业组织化与产业化经营</t>
  </si>
  <si>
    <t>农产品加工与促销</t>
  </si>
  <si>
    <t>农村公益事业</t>
  </si>
  <si>
    <t>综合财力补助</t>
  </si>
  <si>
    <t>农业资源保护修复与利用</t>
  </si>
  <si>
    <t>农村道路建设</t>
  </si>
  <si>
    <t>成品油价格改革对渔业的补贴</t>
  </si>
  <si>
    <t>对高校毕业生到基层任职补助</t>
  </si>
  <si>
    <t>其他农业支出</t>
  </si>
  <si>
    <t>林业</t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</si>
  <si>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</si>
  <si>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</si>
  <si>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</si>
  <si>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</si>
  <si>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</si>
  <si>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</si>
  <si>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林业自然保护区</t>
  </si>
  <si>
    <t>动植物保护</t>
  </si>
  <si>
    <t>湿地保护</t>
  </si>
  <si>
    <t>林业执法与监督</t>
  </si>
  <si>
    <t>林业检疫检测</t>
  </si>
  <si>
    <t>防沙治沙</t>
  </si>
  <si>
    <t>林业质量安全</t>
  </si>
  <si>
    <t>林业工程与项目管理</t>
  </si>
  <si>
    <t>林业对外合作与交流</t>
  </si>
  <si>
    <t>林业产业化</t>
  </si>
  <si>
    <t>信息管理</t>
  </si>
  <si>
    <t>林业政策制定与宣传</t>
  </si>
  <si>
    <t>林业资金审计稽查</t>
  </si>
  <si>
    <t>林区公共支出</t>
  </si>
  <si>
    <t>林业贷款贴息</t>
  </si>
  <si>
    <t>成品油价格改革对林业的补贴</t>
  </si>
  <si>
    <t>林业防灾减灾</t>
  </si>
  <si>
    <t>其他林业支出</t>
  </si>
  <si>
    <t>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</si>
  <si>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</si>
  <si>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</si>
  <si>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</si>
  <si>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</si>
  <si>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</si>
  <si>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</si>
  <si>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</si>
  <si>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</si>
  <si>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</si>
  <si>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</si>
  <si>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</si>
  <si>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</si>
  <si>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</si>
  <si>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</si>
  <si>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</si>
  <si>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</si>
  <si>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</si>
  <si>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</si>
  <si>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水资源费安排的支出</t>
  </si>
  <si>
    <t>砂石资源费支出</t>
  </si>
  <si>
    <t>水利建设移民支出</t>
  </si>
  <si>
    <t>农村人畜饮水</t>
  </si>
  <si>
    <t>其他水利支出</t>
  </si>
  <si>
    <t>南水北调</t>
  </si>
  <si>
    <t>南水北调工程建设</t>
  </si>
  <si>
    <t>政策研究与信息管理</t>
  </si>
  <si>
    <t>工程稽查</t>
  </si>
  <si>
    <t>前期工作</t>
  </si>
  <si>
    <t>南水北调技术推广</t>
  </si>
  <si>
    <t>环境、移民及水资源管理与保护</t>
  </si>
  <si>
    <t>其他南水北调支出</t>
  </si>
  <si>
    <t>扶贫</t>
  </si>
  <si>
    <t>农村基础设施建设</t>
  </si>
  <si>
    <t>生产发展</t>
  </si>
  <si>
    <t>社会发展</t>
  </si>
  <si>
    <t>扶贫贷款奖补和贴息</t>
  </si>
  <si>
    <t>三西农业建设专项补助</t>
  </si>
  <si>
    <t>扶贫事业机构</t>
  </si>
  <si>
    <t>其他扶贫支出</t>
  </si>
  <si>
    <t>农业综合开发</t>
  </si>
  <si>
    <t>土地治理</t>
  </si>
  <si>
    <t>产业化经营</t>
  </si>
  <si>
    <t>科技示范</t>
  </si>
  <si>
    <t>其他农业综合开发支出</t>
  </si>
  <si>
    <t>农村综合改革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</si>
  <si>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</si>
  <si>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</si>
  <si>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</si>
  <si>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</si>
  <si>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</si>
  <si>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</si>
  <si>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>普惠金融发展支出</t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</si>
  <si>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</si>
  <si>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</si>
  <si>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</si>
  <si>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</si>
  <si>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</si>
  <si>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其他普惠金融发展支出</t>
  </si>
  <si>
    <t>目标价格补贴</t>
  </si>
  <si>
    <t>棉花目标价格补贴</t>
  </si>
  <si>
    <t>大豆目标价格补贴</t>
  </si>
  <si>
    <t>其他目标价格补贴</t>
  </si>
  <si>
    <t>新菜地开发建设基金及对应专项债务收入安排的支出</t>
  </si>
  <si>
    <t>开发新菜地工程</t>
  </si>
  <si>
    <t>改造老菜地工程</t>
  </si>
  <si>
    <t>设备购置</t>
  </si>
  <si>
    <t>技术培训与推广</t>
  </si>
  <si>
    <t>其他新菜地开发建设基金支出</t>
  </si>
  <si>
    <t>大中型水库库区基金及对应专项债务收入安排的支出</t>
  </si>
  <si>
    <t>解决移民遗留问题</t>
  </si>
  <si>
    <t>库区防护工程维护</t>
  </si>
  <si>
    <t>其他大中型水库库区基金支出</t>
  </si>
  <si>
    <t>三峡水库库区基金支出</t>
  </si>
  <si>
    <t>库区维护和管理</t>
  </si>
  <si>
    <t>其他三峡水库库区基金支出</t>
  </si>
  <si>
    <t>南水北调工程基金及对应专项债务收入安排的支出</t>
  </si>
  <si>
    <t>偿还南水北调工程贷款本息</t>
  </si>
  <si>
    <t>国家重大水利工程建设基金及对应专项债务收入安排的支出</t>
  </si>
  <si>
    <t>三峡工程后续工作</t>
  </si>
  <si>
    <t>地方重大水利工程建设</t>
  </si>
  <si>
    <t>其他重大水利工程建设基金支出</t>
  </si>
  <si>
    <t>其他农林水支出</t>
  </si>
  <si>
    <t>化解其他公益性乡村债务支出</t>
  </si>
  <si>
    <t>十四、交通运输支出</t>
  </si>
  <si>
    <t>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</si>
  <si>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</si>
  <si>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</si>
  <si>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</si>
  <si>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</si>
  <si>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</si>
  <si>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</si>
  <si>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</si>
  <si>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</si>
  <si>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</si>
  <si>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</si>
  <si>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</si>
  <si>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</si>
  <si>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</si>
  <si>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</si>
  <si>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</si>
  <si>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</si>
  <si>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</si>
  <si>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</si>
  <si>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</si>
  <si>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>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</si>
  <si>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</si>
  <si>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</si>
  <si>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</si>
  <si>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</si>
  <si>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</si>
  <si>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</si>
  <si>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>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</si>
  <si>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</si>
  <si>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</si>
  <si>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</si>
  <si>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</si>
  <si>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</si>
  <si>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</si>
  <si>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>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</si>
  <si>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</si>
  <si>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</si>
  <si>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</si>
  <si>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</si>
  <si>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>邮政业支出</t>
  </si>
  <si>
    <t>邮政普遍服务与特殊服务</t>
  </si>
  <si>
    <t>其他邮政业支出</t>
  </si>
  <si>
    <t>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</si>
  <si>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</si>
  <si>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</si>
  <si>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</si>
  <si>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</si>
  <si>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>海南省高等级公路车辆通行附加费及对应专项债务收入安排的支出</t>
  </si>
  <si>
    <t>公路还贷</t>
  </si>
  <si>
    <t>其他海南省高等级公路车辆通行附加费安排的支出</t>
  </si>
  <si>
    <t>车辆通行费及对应专项债务收入安排的支出</t>
  </si>
  <si>
    <t>政府还贷公路养护</t>
  </si>
  <si>
    <t>政府还贷公路管理</t>
  </si>
  <si>
    <t>其他车辆通行费安排的支出</t>
  </si>
  <si>
    <t>港口建设费及对应专项债务收入安排的支出</t>
  </si>
  <si>
    <t>航道建设和维护</t>
  </si>
  <si>
    <t>航运保障系统建设</t>
  </si>
  <si>
    <t>其他港口建设费安排的支出</t>
  </si>
  <si>
    <t>铁路建设基金支出</t>
  </si>
  <si>
    <t>铁路建设投资</t>
  </si>
  <si>
    <t>购置铁路机车车辆</t>
  </si>
  <si>
    <t>铁路还贷</t>
  </si>
  <si>
    <t>建设项目铺底资金</t>
  </si>
  <si>
    <t>勘测设计</t>
  </si>
  <si>
    <t>注册资本金</t>
  </si>
  <si>
    <t>周转资金</t>
  </si>
  <si>
    <t>其他铁路建设基金支出</t>
  </si>
  <si>
    <t>船舶油污损害赔偿基金支出</t>
  </si>
  <si>
    <t>应急处置费用</t>
  </si>
  <si>
    <t>控制清除污染</t>
  </si>
  <si>
    <t>损失补偿</t>
  </si>
  <si>
    <t>生态恢复</t>
  </si>
  <si>
    <t>监视监测</t>
  </si>
  <si>
    <t>其他船舶油污损害赔偿基金支出</t>
  </si>
  <si>
    <t>民航发展基金支出</t>
  </si>
  <si>
    <t>民航机场建设</t>
  </si>
  <si>
    <t>民航安全</t>
  </si>
  <si>
    <t>航线和机场补贴</t>
  </si>
  <si>
    <t>民航节能减排</t>
  </si>
  <si>
    <t>通用航空发展</t>
  </si>
  <si>
    <t>征管经费</t>
  </si>
  <si>
    <t>其他民航发展基金支出</t>
  </si>
  <si>
    <t>其他交通运输支出</t>
  </si>
  <si>
    <t>公共交通运营补助</t>
  </si>
  <si>
    <t>十五、资源勘探信息等支出</t>
  </si>
  <si>
    <t>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</si>
  <si>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</si>
  <si>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</si>
  <si>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</si>
  <si>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</si>
  <si>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</si>
  <si>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</si>
  <si>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>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</si>
  <si>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</si>
  <si>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</si>
  <si>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</si>
  <si>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</si>
  <si>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</si>
  <si>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</si>
  <si>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</si>
  <si>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</si>
  <si>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</si>
  <si>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</si>
  <si>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</si>
  <si>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</si>
  <si>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>建筑业</t>
  </si>
  <si>
    <t>其他建筑业支出</t>
  </si>
  <si>
    <t>工业和信息产业监管</t>
  </si>
  <si>
    <t>战备应急</t>
  </si>
  <si>
    <t>信息安全建设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</si>
  <si>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</si>
  <si>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</si>
  <si>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</si>
  <si>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</si>
  <si>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</si>
  <si>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</si>
  <si>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其他工业和信息产业监管支出</t>
  </si>
  <si>
    <t>安全生产监管</t>
  </si>
  <si>
    <t>国务院安委会专项</t>
  </si>
  <si>
    <t>安全监管监察专项</t>
  </si>
  <si>
    <t>应急救援支出</t>
  </si>
  <si>
    <t>煤炭安全</t>
  </si>
  <si>
    <t>其他安全生产监管支出</t>
  </si>
  <si>
    <t>国有资产监管</t>
  </si>
  <si>
    <t>国有企业监事会专项</t>
  </si>
  <si>
    <t>中央企业专项管理</t>
  </si>
  <si>
    <t>其他国有资产监管支出</t>
  </si>
  <si>
    <t>支持中小企业发展和管理支出</t>
  </si>
  <si>
    <t>科技型中小企业技术创新基金</t>
  </si>
  <si>
    <t>中小企业发展专项</t>
  </si>
  <si>
    <t>其他支持中小企业发展和管理支出</t>
  </si>
  <si>
    <t>散装水泥专项资金及对应专项债务收入安排的支出</t>
  </si>
  <si>
    <t>建设专用设施</t>
  </si>
  <si>
    <t>专用设备购置和维修</t>
  </si>
  <si>
    <t>贷款贴息</t>
  </si>
  <si>
    <t>技术研发与推广</t>
  </si>
  <si>
    <t>宣传</t>
  </si>
  <si>
    <t>其他散装水泥专项资金支出</t>
  </si>
  <si>
    <t>新型墙体材料专项基金及对应专项债务收入安排的支出</t>
  </si>
  <si>
    <t>技改贴息和补助</t>
  </si>
  <si>
    <t>技术研发和推广</t>
  </si>
  <si>
    <t>示范项目补贴</t>
  </si>
  <si>
    <t>宣传和培训</t>
  </si>
  <si>
    <t>其他新型墙体材料专项基金支出</t>
  </si>
  <si>
    <t>农网还贷资金支出</t>
  </si>
  <si>
    <t>中央农网还贷资金支出</t>
  </si>
  <si>
    <t>地方农网还贷资金支出</t>
  </si>
  <si>
    <t>其他农网还贷资金支出</t>
  </si>
  <si>
    <t>其他资源勘探信息等支出</t>
  </si>
  <si>
    <t>黄金事务</t>
  </si>
  <si>
    <t>建设项目贷款贴息</t>
  </si>
  <si>
    <t>技术改造支出</t>
  </si>
  <si>
    <t>中药材扶持资金支出</t>
  </si>
  <si>
    <t>重点产业振兴和技术改造项目贷款贴息</t>
  </si>
  <si>
    <t>十六、商业服务业等支出</t>
  </si>
  <si>
    <t>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</si>
  <si>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</si>
  <si>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</si>
  <si>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</si>
  <si>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</si>
  <si>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</si>
  <si>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>旅游业管理与服务支出</t>
  </si>
  <si>
    <t>旅游宣传</t>
  </si>
  <si>
    <t>旅游行业业务管理</t>
  </si>
  <si>
    <t>其他旅游业管理与服务支出</t>
  </si>
  <si>
    <t>涉外发展服务支出</t>
  </si>
  <si>
    <t>外商投资环境建设补助资金</t>
  </si>
  <si>
    <t>其他涉外发展服务支出</t>
  </si>
  <si>
    <t>旅游发展基金支出</t>
  </si>
  <si>
    <t>宣传促销</t>
  </si>
  <si>
    <t>行业规划</t>
  </si>
  <si>
    <t>旅游事业补助</t>
  </si>
  <si>
    <t>地方旅游开发项目补助</t>
  </si>
  <si>
    <t>其他旅游发展基金支出</t>
  </si>
  <si>
    <t>其他商业服务业等支出</t>
  </si>
  <si>
    <t>服务业基础设施建设</t>
  </si>
  <si>
    <t>十七、金融支出</t>
  </si>
  <si>
    <t>金融部门行政支出</t>
  </si>
  <si>
    <t>安全防卫</t>
  </si>
  <si>
    <t>金融部门其他行政支出</t>
  </si>
  <si>
    <t>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</si>
  <si>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</si>
  <si>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</si>
  <si>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</si>
  <si>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</si>
  <si>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</si>
  <si>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</si>
  <si>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</si>
  <si>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</si>
  <si>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</si>
  <si>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>金融发展支出</t>
  </si>
  <si>
    <t>政策性银行亏损补贴</t>
  </si>
  <si>
    <t>商业银行贷款贴息</t>
  </si>
  <si>
    <t>补充资本金</t>
  </si>
  <si>
    <t>风险基金补助</t>
  </si>
  <si>
    <t>其他金融发展支出</t>
  </si>
  <si>
    <t>金融调控支出</t>
  </si>
  <si>
    <t>中央银行亏损补贴</t>
  </si>
  <si>
    <t>中央特别国债经营基金支出</t>
  </si>
  <si>
    <t>中央特别国债经营基金财务支出</t>
  </si>
  <si>
    <t>其他金融调控支出</t>
  </si>
  <si>
    <t>其他金融支出</t>
  </si>
  <si>
    <t>十九、援助其他地区支出</t>
  </si>
  <si>
    <t>一般公共服务</t>
  </si>
  <si>
    <t>教育</t>
  </si>
  <si>
    <t>文化体育与传媒</t>
  </si>
  <si>
    <t>医疗卫生</t>
  </si>
  <si>
    <t>节能环保</t>
  </si>
  <si>
    <t>交通运输</t>
  </si>
  <si>
    <t>住房保障</t>
  </si>
  <si>
    <t>二十、国土海洋气象等支出</t>
  </si>
  <si>
    <t>国土资源事务</t>
  </si>
  <si>
    <t>国土资源规划及管理</t>
  </si>
  <si>
    <t>土地资源调查</t>
  </si>
  <si>
    <t>土地资源利用与保护</t>
  </si>
  <si>
    <t>国土资源社会公益服务</t>
  </si>
  <si>
    <t>国土资源行业业务管理</t>
  </si>
  <si>
    <t>国土资源调查</t>
  </si>
  <si>
    <t>国土整治</t>
  </si>
  <si>
    <t>地质灾害防治</t>
  </si>
  <si>
    <t>土地资源储备支出</t>
  </si>
  <si>
    <t>地质及矿产资源调查</t>
  </si>
  <si>
    <t>地质矿产资源利用与保护</t>
  </si>
  <si>
    <t>地质转产项目财政贴息</t>
  </si>
  <si>
    <t>国外风险勘查</t>
  </si>
  <si>
    <t>地质勘查基金（周转金）支出</t>
  </si>
  <si>
    <t>其他国土资源事务支出</t>
  </si>
  <si>
    <t>海洋管理事务</t>
  </si>
  <si>
    <t>海域使用管理</t>
  </si>
  <si>
    <t>海洋环境保护与监测</t>
  </si>
  <si>
    <t>海洋调查评价</t>
  </si>
  <si>
    <t>海洋权益维护</t>
  </si>
  <si>
    <t>海洋执法监察</t>
  </si>
  <si>
    <t>海洋防灾减灾</t>
  </si>
  <si>
    <t>海洋卫星</t>
  </si>
  <si>
    <t>极地考察</t>
  </si>
  <si>
    <t>海洋矿产资源勘探研究</t>
  </si>
  <si>
    <t>海港航标维护</t>
  </si>
  <si>
    <t>海水淡化</t>
  </si>
  <si>
    <t>海洋工程排污费支出</t>
  </si>
  <si>
    <t>无居民海岛使用金支出</t>
  </si>
  <si>
    <t>海岛和海域保护</t>
  </si>
  <si>
    <t>其他海洋管理事务支出</t>
  </si>
  <si>
    <t>测绘事务</t>
  </si>
  <si>
    <t>基础测绘</t>
  </si>
  <si>
    <t>航空摄影</t>
  </si>
  <si>
    <t>测绘工程建设</t>
  </si>
  <si>
    <t>其他测绘事务支出</t>
  </si>
  <si>
    <t>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</si>
  <si>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</si>
  <si>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</si>
  <si>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</si>
  <si>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</si>
  <si>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</si>
  <si>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</si>
  <si>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</si>
  <si>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</si>
  <si>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</si>
  <si>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>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</si>
  <si>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</si>
  <si>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</si>
  <si>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</si>
  <si>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</si>
  <si>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</si>
  <si>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</si>
  <si>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</si>
  <si>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</si>
  <si>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</si>
  <si>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</si>
  <si>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</si>
  <si>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>其他国土海洋气象等支出</t>
  </si>
  <si>
    <t>二十一、住房保障支出</t>
  </si>
  <si>
    <t>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</si>
  <si>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</si>
  <si>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</si>
  <si>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</si>
  <si>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</si>
  <si>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</si>
  <si>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</si>
  <si>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其他保障性安居工程支出</t>
  </si>
  <si>
    <t>住房改革支出</t>
  </si>
  <si>
    <t>住房公积金</t>
  </si>
  <si>
    <t>提租补贴</t>
  </si>
  <si>
    <t>购房补贴</t>
  </si>
  <si>
    <t>城乡社区住宅</t>
  </si>
  <si>
    <t>公有住房建设和维修改造支出</t>
  </si>
  <si>
    <t>住房公积金管理</t>
  </si>
  <si>
    <t>其他城乡社区住宅支出</t>
  </si>
  <si>
    <t>二十二、粮油物资储备支出</t>
  </si>
  <si>
    <t>粮油事务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</si>
  <si>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</si>
  <si>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</si>
  <si>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</si>
  <si>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</si>
  <si>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</si>
  <si>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</si>
  <si>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</si>
  <si>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</si>
  <si>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</si>
  <si>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</si>
  <si>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>物资事务</t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</si>
  <si>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</si>
  <si>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</si>
  <si>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</si>
  <si>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</si>
  <si>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</si>
  <si>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</si>
  <si>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</si>
  <si>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</si>
  <si>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</si>
  <si>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>能源储备</t>
  </si>
  <si>
    <t>石油储备支出</t>
  </si>
  <si>
    <t>国家留成油串换石油储备支出</t>
  </si>
  <si>
    <t>天然铀能源储备</t>
  </si>
  <si>
    <t>煤炭储备</t>
  </si>
  <si>
    <t>其他能源储备</t>
  </si>
  <si>
    <t>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</si>
  <si>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</si>
  <si>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</si>
  <si>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</si>
  <si>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</si>
  <si>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</si>
  <si>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>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</si>
  <si>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</si>
  <si>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</si>
  <si>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</si>
  <si>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</si>
  <si>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</si>
  <si>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</si>
  <si>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</si>
  <si>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</si>
  <si>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</si>
  <si>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</si>
  <si>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</si>
  <si>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二十三、预备费</t>
  </si>
  <si>
    <t>二十四、其他支出</t>
  </si>
  <si>
    <t>二十五、债务付息支出</t>
  </si>
  <si>
    <r>
      <t xml:space="preserve">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地方政府一般债务付息支出</t>
    </r>
  </si>
  <si>
    <t>二十六、债务发行费用支出</t>
  </si>
  <si>
    <r>
      <t xml:space="preserve"> </t>
    </r>
    <r>
      <rPr>
        <sz val="11"/>
        <color indexed="8"/>
        <rFont val="宋体"/>
        <family val="0"/>
      </rPr>
      <t xml:space="preserve">   地方政府一般债务发行费用支出</t>
    </r>
  </si>
  <si>
    <t>本年支出小计</t>
  </si>
  <si>
    <r>
      <t xml:space="preserve"> </t>
    </r>
    <r>
      <rPr>
        <sz val="11"/>
        <color indexed="8"/>
        <rFont val="宋体"/>
        <family val="0"/>
      </rPr>
      <t xml:space="preserve">  地方政府一般债务还本支出</t>
    </r>
  </si>
  <si>
    <r>
      <t xml:space="preserve"> </t>
    </r>
    <r>
      <rPr>
        <sz val="11"/>
        <color indexed="8"/>
        <rFont val="宋体"/>
        <family val="0"/>
      </rPr>
      <t xml:space="preserve">      其中：置换一般债券还本支出</t>
    </r>
  </si>
  <si>
    <r>
      <t xml:space="preserve">      </t>
    </r>
    <r>
      <rPr>
        <sz val="11"/>
        <color indexed="8"/>
        <rFont val="宋体"/>
        <family val="0"/>
      </rPr>
      <t xml:space="preserve">       一般公共预算收入还本支出</t>
    </r>
  </si>
  <si>
    <t>债务转贷支出</t>
  </si>
  <si>
    <r>
      <t xml:space="preserve"> </t>
    </r>
    <r>
      <rPr>
        <sz val="11"/>
        <color indexed="8"/>
        <rFont val="宋体"/>
        <family val="0"/>
      </rPr>
      <t xml:space="preserve">     其中：新增一般债务转贷支出</t>
    </r>
  </si>
  <si>
    <t xml:space="preserve">            置换一般债券转贷支出</t>
  </si>
  <si>
    <t>返还性支出</t>
  </si>
  <si>
    <t xml:space="preserve">   一般性转移支付</t>
  </si>
  <si>
    <t xml:space="preserve">   专项转移支付</t>
  </si>
  <si>
    <t xml:space="preserve">   调出资金</t>
  </si>
  <si>
    <t xml:space="preserve">   年终结余</t>
  </si>
  <si>
    <t xml:space="preserve">       其中：结转</t>
  </si>
  <si>
    <t>1-5  勐海县专项转移支付分项目预算表</t>
  </si>
  <si>
    <t>项    目</t>
  </si>
  <si>
    <t>小计</t>
  </si>
  <si>
    <t>昆明市</t>
  </si>
  <si>
    <t>昭通市</t>
  </si>
  <si>
    <t>曲靖市</t>
  </si>
  <si>
    <t>玉溪市</t>
  </si>
  <si>
    <t>红河州</t>
  </si>
  <si>
    <t>文山州</t>
  </si>
  <si>
    <t>普洱市</t>
  </si>
  <si>
    <t>西双版纳州</t>
  </si>
  <si>
    <t>楚雄州</t>
  </si>
  <si>
    <t>大理州</t>
  </si>
  <si>
    <t>保山市</t>
  </si>
  <si>
    <t>德宏州</t>
  </si>
  <si>
    <t>丽江市</t>
  </si>
  <si>
    <t>怒江州</t>
  </si>
  <si>
    <t>迪庆州</t>
  </si>
  <si>
    <t>临沧市</t>
  </si>
  <si>
    <t>外交</t>
  </si>
  <si>
    <t>国防</t>
  </si>
  <si>
    <t>公共安全</t>
  </si>
  <si>
    <t>科学技术</t>
  </si>
  <si>
    <t>社会保障和就业</t>
  </si>
  <si>
    <t>城乡社区</t>
  </si>
  <si>
    <t>农林水</t>
  </si>
  <si>
    <t>资源勘探电力信息等</t>
  </si>
  <si>
    <t>商业服务业等</t>
  </si>
  <si>
    <t>金融</t>
  </si>
  <si>
    <t>国土海洋气象等</t>
  </si>
  <si>
    <t>粮油物资储备</t>
  </si>
  <si>
    <t>合     计</t>
  </si>
  <si>
    <t>1-4  勐海县本级基本支出预算表</t>
  </si>
  <si>
    <t>一、工资福利支出</t>
  </si>
  <si>
    <t>      基本工资</t>
  </si>
  <si>
    <t>      津贴补贴</t>
  </si>
  <si>
    <t>      奖金</t>
  </si>
  <si>
    <t>      社会保障缴费</t>
  </si>
  <si>
    <t>      伙食补助费</t>
  </si>
  <si>
    <t>      绩效工资</t>
  </si>
  <si>
    <t>      其他工资福利支出</t>
  </si>
  <si>
    <t>二、商品和服务支出</t>
  </si>
  <si>
    <t>      办公费</t>
  </si>
  <si>
    <t>      印刷费</t>
  </si>
  <si>
    <t>      咨询费</t>
  </si>
  <si>
    <t>      手续费</t>
  </si>
  <si>
    <t>      水费</t>
  </si>
  <si>
    <t>      电费</t>
  </si>
  <si>
    <t>      邮电费</t>
  </si>
  <si>
    <t>      取暖费</t>
  </si>
  <si>
    <t>      物业管理费</t>
  </si>
  <si>
    <t>      差旅费</t>
  </si>
  <si>
    <t>      因公出国（境）费用</t>
  </si>
  <si>
    <t>      维修(护)费</t>
  </si>
  <si>
    <t>      租赁费</t>
  </si>
  <si>
    <t>      会议费</t>
  </si>
  <si>
    <t>      培训费</t>
  </si>
  <si>
    <t>      公务接待费</t>
  </si>
  <si>
    <t>      专用材料费</t>
  </si>
  <si>
    <t>      被装购置费</t>
  </si>
  <si>
    <t>      专用燃料费</t>
  </si>
  <si>
    <t>      劳务费</t>
  </si>
  <si>
    <t>      委托业务费</t>
  </si>
  <si>
    <t>      工会经费</t>
  </si>
  <si>
    <t>      福利费</t>
  </si>
  <si>
    <t>      公务用车运行维护费</t>
  </si>
  <si>
    <t>      其他交通费用</t>
  </si>
  <si>
    <t>      税金及附加费用</t>
  </si>
  <si>
    <t>      其他商品和服务支出</t>
  </si>
  <si>
    <t>三、对个人和家庭的补助</t>
  </si>
  <si>
    <t>      离休费</t>
  </si>
  <si>
    <t>      退休费</t>
  </si>
  <si>
    <t>      退职（役）费</t>
  </si>
  <si>
    <t>      抚恤金</t>
  </si>
  <si>
    <t>      生活补助</t>
  </si>
  <si>
    <t>      救济费</t>
  </si>
  <si>
    <t>      医疗费</t>
  </si>
  <si>
    <t>      助学金</t>
  </si>
  <si>
    <t>      奖励金</t>
  </si>
  <si>
    <t>      住房公积金</t>
  </si>
  <si>
    <t>      提租补贴</t>
  </si>
  <si>
    <t>      购房补贴</t>
  </si>
  <si>
    <t>      采暖补贴</t>
  </si>
  <si>
    <t>      物业服务补贴</t>
  </si>
  <si>
    <t>      其他对个人和家庭的补助支出</t>
  </si>
  <si>
    <t>四、其他资本性支出</t>
  </si>
  <si>
    <t>      房屋建筑物购建</t>
  </si>
  <si>
    <t>      办公设备购置</t>
  </si>
  <si>
    <t>      专用设备购置</t>
  </si>
  <si>
    <t>      基础设施建设</t>
  </si>
  <si>
    <t>      大型修缮</t>
  </si>
  <si>
    <t>      信息网络及软件购置更新</t>
  </si>
  <si>
    <t>      公务用车购置</t>
  </si>
  <si>
    <t>      其他交通工具购置</t>
  </si>
  <si>
    <t>      其他资本性支出</t>
  </si>
  <si>
    <t>勐海县基本支出</t>
  </si>
  <si>
    <r>
      <t>1-6</t>
    </r>
    <r>
      <rPr>
        <sz val="16"/>
        <rFont val="方正小标宋简体"/>
        <family val="0"/>
      </rPr>
      <t xml:space="preserve"> 勐海县“三公”经费预算安排情况</t>
    </r>
  </si>
  <si>
    <t>项   目</t>
  </si>
  <si>
    <t>预算数</t>
  </si>
  <si>
    <t>合   计</t>
  </si>
  <si>
    <t xml:space="preserve">    1、因公出国（境）费</t>
  </si>
  <si>
    <t xml:space="preserve">    2、公务接待费</t>
  </si>
  <si>
    <t xml:space="preserve">    3、公务用车费</t>
  </si>
  <si>
    <t>其中：（1）公务用车运行维护费</t>
  </si>
  <si>
    <t xml:space="preserve">      （2）公务用车购置</t>
  </si>
  <si>
    <r>
      <t>注：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二、勐海县县本级2017</t>
    </r>
    <r>
      <rPr>
        <sz val="12"/>
        <rFont val="宋体"/>
        <family val="0"/>
      </rPr>
      <t>年“三公”经费预算情况说明</t>
    </r>
    <r>
      <rPr>
        <sz val="12"/>
        <rFont val="宋体"/>
        <family val="0"/>
      </rPr>
      <t xml:space="preserve"> 
    </t>
    </r>
    <r>
      <rPr>
        <sz val="12"/>
        <rFont val="宋体"/>
        <family val="0"/>
      </rPr>
      <t>勐海县县本级</t>
    </r>
    <r>
      <rPr>
        <sz val="12"/>
        <rFont val="宋体"/>
        <family val="0"/>
      </rPr>
      <t>2017</t>
    </r>
    <r>
      <rPr>
        <sz val="12"/>
        <rFont val="宋体"/>
        <family val="0"/>
      </rPr>
      <t>年“三公”经费预算安排</t>
    </r>
    <r>
      <rPr>
        <sz val="12"/>
        <rFont val="宋体"/>
        <family val="0"/>
      </rPr>
      <t>1979.2</t>
    </r>
    <r>
      <rPr>
        <sz val="12"/>
        <rFont val="宋体"/>
        <family val="0"/>
      </rPr>
      <t>万元，其中，因公出国（境）费</t>
    </r>
    <r>
      <rPr>
        <sz val="12"/>
        <rFont val="宋体"/>
        <family val="0"/>
      </rPr>
      <t>3</t>
    </r>
    <r>
      <rPr>
        <sz val="12"/>
        <rFont val="宋体"/>
        <family val="0"/>
      </rPr>
      <t>万元，公务用车购置及运行费</t>
    </r>
    <r>
      <rPr>
        <sz val="12"/>
        <rFont val="宋体"/>
        <family val="0"/>
      </rPr>
      <t>1016.46</t>
    </r>
    <r>
      <rPr>
        <sz val="12"/>
        <rFont val="宋体"/>
        <family val="0"/>
      </rPr>
      <t>万元，公务接待费</t>
    </r>
    <r>
      <rPr>
        <sz val="12"/>
        <rFont val="宋体"/>
        <family val="0"/>
      </rPr>
      <t>959.74</t>
    </r>
    <r>
      <rPr>
        <sz val="12"/>
        <rFont val="宋体"/>
        <family val="0"/>
      </rPr>
      <t xml:space="preserve">万元。具体明细情况如下：
</t>
    </r>
    <r>
      <rPr>
        <sz val="12"/>
        <rFont val="宋体"/>
        <family val="0"/>
      </rPr>
      <t xml:space="preserve">    1.</t>
    </r>
    <r>
      <rPr>
        <sz val="12"/>
        <rFont val="宋体"/>
        <family val="0"/>
      </rPr>
      <t>因公出国（境）费
根据各预算单位报送的年初预算数，安排出国（境）费预算</t>
    </r>
    <r>
      <rPr>
        <sz val="12"/>
        <rFont val="宋体"/>
        <family val="0"/>
      </rPr>
      <t>3</t>
    </r>
    <r>
      <rPr>
        <sz val="12"/>
        <rFont val="宋体"/>
        <family val="0"/>
      </rPr>
      <t>万元，与上年持平，主要用于中国共产党勐海县委员会办公室因公出国（境）费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万元。
</t>
    </r>
    <r>
      <rPr>
        <sz val="12"/>
        <rFont val="宋体"/>
        <family val="0"/>
      </rPr>
      <t xml:space="preserve">    2.</t>
    </r>
    <r>
      <rPr>
        <sz val="12"/>
        <rFont val="宋体"/>
        <family val="0"/>
      </rPr>
      <t>公务用车购置及运行费
根据各预算单位报送的年初预算数，安排公务用车购置及运行费预算</t>
    </r>
    <r>
      <rPr>
        <sz val="12"/>
        <rFont val="宋体"/>
        <family val="0"/>
      </rPr>
      <t>1016.46</t>
    </r>
    <r>
      <rPr>
        <sz val="12"/>
        <rFont val="宋体"/>
        <family val="0"/>
      </rPr>
      <t>万元，其中：公务用车购置费</t>
    </r>
    <r>
      <rPr>
        <sz val="12"/>
        <rFont val="宋体"/>
        <family val="0"/>
      </rPr>
      <t>70</t>
    </r>
    <r>
      <rPr>
        <sz val="12"/>
        <rFont val="宋体"/>
        <family val="0"/>
      </rPr>
      <t>万元，比上年减少</t>
    </r>
    <r>
      <rPr>
        <sz val="12"/>
        <rFont val="宋体"/>
        <family val="0"/>
      </rPr>
      <t>116</t>
    </r>
    <r>
      <rPr>
        <sz val="12"/>
        <rFont val="宋体"/>
        <family val="0"/>
      </rPr>
      <t>万元，下降</t>
    </r>
    <r>
      <rPr>
        <sz val="12"/>
        <rFont val="宋体"/>
        <family val="0"/>
      </rPr>
      <t>62.4%</t>
    </r>
    <r>
      <rPr>
        <sz val="12"/>
        <rFont val="宋体"/>
        <family val="0"/>
      </rPr>
      <t>；公务用车运行费</t>
    </r>
    <r>
      <rPr>
        <sz val="12"/>
        <rFont val="宋体"/>
        <family val="0"/>
      </rPr>
      <t>946.46</t>
    </r>
    <r>
      <rPr>
        <sz val="12"/>
        <rFont val="宋体"/>
        <family val="0"/>
      </rPr>
      <t>万元，比上年减少</t>
    </r>
    <r>
      <rPr>
        <sz val="12"/>
        <rFont val="宋体"/>
        <family val="0"/>
      </rPr>
      <t>181.94</t>
    </r>
    <r>
      <rPr>
        <sz val="12"/>
        <rFont val="宋体"/>
        <family val="0"/>
      </rPr>
      <t>万元，下降</t>
    </r>
    <r>
      <rPr>
        <sz val="12"/>
        <rFont val="宋体"/>
        <family val="0"/>
      </rPr>
      <t>16.1%</t>
    </r>
    <r>
      <rPr>
        <sz val="12"/>
        <rFont val="宋体"/>
        <family val="0"/>
      </rPr>
      <t>。</t>
    </r>
    <r>
      <rPr>
        <sz val="12"/>
        <rFont val="宋体"/>
        <family val="0"/>
      </rPr>
      <t xml:space="preserve">                 
    3.</t>
    </r>
    <r>
      <rPr>
        <sz val="12"/>
        <rFont val="宋体"/>
        <family val="0"/>
      </rPr>
      <t>公务接待费
根据各预算单位报送的年初预算数，安排公务接待费预算</t>
    </r>
    <r>
      <rPr>
        <sz val="12"/>
        <rFont val="宋体"/>
        <family val="0"/>
      </rPr>
      <t>959.74</t>
    </r>
    <r>
      <rPr>
        <sz val="12"/>
        <rFont val="宋体"/>
        <family val="0"/>
      </rPr>
      <t>万元，比上年减少</t>
    </r>
    <r>
      <rPr>
        <sz val="12"/>
        <rFont val="宋体"/>
        <family val="0"/>
      </rPr>
      <t>78.66</t>
    </r>
    <r>
      <rPr>
        <sz val="12"/>
        <rFont val="宋体"/>
        <family val="0"/>
      </rPr>
      <t>万元，下降</t>
    </r>
    <r>
      <rPr>
        <sz val="12"/>
        <rFont val="宋体"/>
        <family val="0"/>
      </rPr>
      <t>7.6%</t>
    </r>
    <r>
      <rPr>
        <sz val="12"/>
        <rFont val="宋体"/>
        <family val="0"/>
      </rPr>
      <t>。</t>
    </r>
  </si>
  <si>
    <t>2-1 勐海县政府性基金收入预算表</t>
  </si>
  <si>
    <t>上年结转收入</t>
  </si>
  <si>
    <t>本年可安排资金数</t>
  </si>
  <si>
    <t>一、农网还贷资金收入</t>
  </si>
  <si>
    <t>四、散装水泥专项资金收入</t>
  </si>
  <si>
    <t>五、新型墙体材料专项基金收入</t>
  </si>
  <si>
    <t>六、新菜地开发建设基金收入</t>
  </si>
  <si>
    <t>七、新增建设用地土地有偿使用费收入</t>
  </si>
  <si>
    <t>十、国有土地收益基金收入</t>
  </si>
  <si>
    <t>十一、农业土地开发资金收入</t>
  </si>
  <si>
    <t>十二、国有土地使用权出让收入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</si>
  <si>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</si>
  <si>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</si>
  <si>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</si>
  <si>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</si>
  <si>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</si>
  <si>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十三、大中型水库库区基金收入</t>
  </si>
  <si>
    <t>十四、彩票公益金收入</t>
  </si>
  <si>
    <t xml:space="preserve">  福利彩票公益金收入</t>
  </si>
  <si>
    <t xml:space="preserve">  体育彩票公益金收入</t>
  </si>
  <si>
    <t>十五、城市基础设施配套费收入</t>
  </si>
  <si>
    <t>十六、小型水库移民扶助基金收入</t>
  </si>
  <si>
    <t>十七、国家重大水利工程建设基金收入</t>
  </si>
  <si>
    <t xml:space="preserve">  省级重大水利工程建设资金</t>
  </si>
  <si>
    <t>十八、车辆通行费</t>
  </si>
  <si>
    <t>十九、污水处理费收入</t>
  </si>
  <si>
    <t>二十、彩票发行机构和彩票销售机构的业务费用</t>
  </si>
  <si>
    <t>二十一、其他政府性基金收入</t>
  </si>
  <si>
    <t>本年收入小计</t>
  </si>
  <si>
    <r>
      <t xml:space="preserve">  </t>
    </r>
    <r>
      <rPr>
        <sz val="12"/>
        <color indexed="8"/>
        <rFont val="宋体"/>
        <family val="0"/>
      </rPr>
      <t>地方政府债务收入</t>
    </r>
  </si>
  <si>
    <r>
      <t xml:space="preserve">      </t>
    </r>
    <r>
      <rPr>
        <sz val="12"/>
        <color indexed="8"/>
        <rFont val="宋体"/>
        <family val="0"/>
      </rPr>
      <t>其中：新增专项债务收入</t>
    </r>
  </si>
  <si>
    <r>
      <t xml:space="preserve">        </t>
    </r>
    <r>
      <rPr>
        <sz val="12"/>
        <color indexed="8"/>
        <rFont val="宋体"/>
        <family val="0"/>
      </rPr>
      <t xml:space="preserve">    置换专项债券收入</t>
    </r>
  </si>
  <si>
    <t xml:space="preserve">  政府性基金转移收入</t>
  </si>
  <si>
    <t xml:space="preserve">  上年结余收入</t>
  </si>
  <si>
    <t xml:space="preserve">  调入资金</t>
  </si>
  <si>
    <t>2-2  勐海县政府性基金支出预算表</t>
  </si>
  <si>
    <t>一、文化体育与传媒支出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</si>
  <si>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</si>
  <si>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</si>
  <si>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</si>
  <si>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</si>
  <si>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</si>
  <si>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>二、社会保障和就业支出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</si>
  <si>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</si>
  <si>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</si>
  <si>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</si>
  <si>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</si>
  <si>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</si>
  <si>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</si>
  <si>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>三、节能环保支出</t>
  </si>
  <si>
    <t xml:space="preserve">  可再生能源电价附加收入安排的支出</t>
  </si>
  <si>
    <t xml:space="preserve">  废弃电器电子产品处理基金支出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</si>
  <si>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</si>
  <si>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</si>
  <si>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</si>
  <si>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</si>
  <si>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>四、城乡社区支出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</si>
  <si>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</si>
  <si>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</si>
  <si>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</si>
  <si>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</si>
  <si>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</si>
  <si>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</si>
  <si>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</si>
  <si>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</si>
  <si>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</si>
  <si>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</si>
  <si>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</si>
  <si>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</si>
  <si>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</si>
  <si>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</si>
  <si>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</si>
  <si>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</si>
  <si>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</si>
  <si>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</si>
  <si>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</si>
  <si>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</si>
  <si>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</si>
  <si>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</si>
  <si>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新增建设用地有偿使用费及对应专项债务收入安排的支出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</si>
  <si>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</si>
  <si>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</si>
  <si>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</si>
  <si>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</si>
  <si>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其他新增建设用地有偿使用费安排的支出</t>
  </si>
  <si>
    <t xml:space="preserve">  城市基础设施配套费及对应专项债务收入安排的支出</t>
  </si>
  <si>
    <t xml:space="preserve">    其他城市基础设施配套费安排的支出</t>
  </si>
  <si>
    <t xml:space="preserve">  污水处理费收入及对应专项债务收入安排的支出</t>
  </si>
  <si>
    <t>五、农林水支出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</si>
  <si>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</si>
  <si>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</si>
  <si>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</si>
  <si>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</si>
  <si>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</si>
  <si>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</si>
  <si>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</si>
  <si>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</si>
  <si>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</si>
  <si>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</si>
  <si>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</si>
  <si>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</si>
  <si>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</si>
  <si>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南水北调工程基金及对应专项债务收入安排的支出</t>
  </si>
  <si>
    <t xml:space="preserve">    南水北调工程建设</t>
  </si>
  <si>
    <t xml:space="preserve">    偿还南水北调工程贷款本息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</si>
  <si>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</si>
  <si>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</si>
  <si>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</si>
  <si>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</si>
  <si>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>六、交通运输支出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</si>
  <si>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</si>
  <si>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</si>
  <si>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</si>
  <si>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</si>
  <si>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</si>
  <si>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</si>
  <si>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</si>
  <si>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</si>
  <si>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</si>
  <si>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</si>
  <si>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</si>
  <si>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</si>
  <si>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</si>
  <si>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</si>
  <si>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</si>
  <si>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</si>
  <si>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</si>
  <si>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</si>
  <si>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</si>
  <si>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</si>
  <si>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</si>
  <si>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</si>
  <si>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</si>
  <si>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船舶油污损害赔偿基金支出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</si>
  <si>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</si>
  <si>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</si>
  <si>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</si>
  <si>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</si>
  <si>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</si>
  <si>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</si>
  <si>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民航发展基金支出</t>
  </si>
  <si>
    <t xml:space="preserve">    民航机场建设</t>
  </si>
  <si>
    <t xml:space="preserve">    空管系统建设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</si>
  <si>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</si>
  <si>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</si>
  <si>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</si>
  <si>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</si>
  <si>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</si>
  <si>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</si>
  <si>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>七、资源勘探信息等支出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</si>
  <si>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</si>
  <si>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</si>
  <si>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</si>
  <si>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</si>
  <si>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</si>
  <si>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</si>
  <si>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</si>
  <si>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</si>
  <si>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</si>
  <si>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</si>
  <si>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</si>
  <si>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</si>
  <si>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</si>
  <si>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农网还贷资金支出</t>
  </si>
  <si>
    <t xml:space="preserve">    地方农网还贷资金支出</t>
  </si>
  <si>
    <t xml:space="preserve">    其他农网还贷资金支出</t>
  </si>
  <si>
    <t>八、商业服务业等支出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</si>
  <si>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</si>
  <si>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</si>
  <si>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</si>
  <si>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</si>
  <si>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</si>
  <si>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</si>
  <si>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>九、其他支出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</si>
  <si>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</si>
  <si>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</si>
  <si>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</si>
  <si>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</si>
  <si>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</si>
  <si>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</si>
  <si>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</si>
  <si>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</si>
  <si>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</si>
  <si>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</si>
  <si>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</si>
  <si>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</si>
  <si>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</si>
  <si>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</si>
  <si>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</si>
  <si>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</si>
  <si>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</si>
  <si>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</si>
  <si>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</si>
  <si>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用于城乡医疗求助的彩票公益金支出</t>
  </si>
  <si>
    <t xml:space="preserve">    用于其他社会公益事业的彩票公益金支出</t>
  </si>
  <si>
    <t>十、债务付息支出</t>
  </si>
  <si>
    <t xml:space="preserve">    地方政府专项债务付息支出</t>
  </si>
  <si>
    <t>十一、债务发行费用支出</t>
  </si>
  <si>
    <r>
      <t xml:space="preserve">  </t>
    </r>
    <r>
      <rPr>
        <sz val="11"/>
        <color indexed="8"/>
        <rFont val="宋体"/>
        <family val="0"/>
      </rPr>
      <t xml:space="preserve">  地方政府专项债务发行费用支出</t>
    </r>
  </si>
  <si>
    <r>
      <t xml:space="preserve"> </t>
    </r>
    <r>
      <rPr>
        <sz val="11"/>
        <color indexed="8"/>
        <rFont val="宋体"/>
        <family val="0"/>
      </rPr>
      <t xml:space="preserve">   地方政府专项债务还本支出</t>
    </r>
  </si>
  <si>
    <r>
      <t xml:space="preserve">     </t>
    </r>
    <r>
      <rPr>
        <sz val="11"/>
        <color indexed="8"/>
        <rFont val="宋体"/>
        <family val="0"/>
      </rPr>
      <t xml:space="preserve">   其中：置换专项债券还本支出</t>
    </r>
  </si>
  <si>
    <r>
      <t xml:space="preserve">          </t>
    </r>
    <r>
      <rPr>
        <sz val="11"/>
        <color indexed="8"/>
        <rFont val="宋体"/>
        <family val="0"/>
      </rPr>
      <t xml:space="preserve">    政府性基金预算收入还本支出</t>
    </r>
  </si>
  <si>
    <t xml:space="preserve"> 转移性支出</t>
  </si>
  <si>
    <t xml:space="preserve">   政府性基金转移支出</t>
  </si>
  <si>
    <t>2-3  勐海县县本级政府性基金支出预算表</t>
  </si>
  <si>
    <t xml:space="preserve">    地方政府专项债务发行费用支出</t>
  </si>
  <si>
    <r>
      <t xml:space="preserve"> </t>
    </r>
    <r>
      <rPr>
        <sz val="11"/>
        <color indexed="8"/>
        <rFont val="宋体"/>
        <family val="0"/>
      </rPr>
      <t xml:space="preserve">      其中：新增专项债务转贷支出</t>
    </r>
  </si>
  <si>
    <t xml:space="preserve">             置换专项债券转贷支出</t>
  </si>
  <si>
    <t>3-1  勐海县国有资本经营收入预算表</t>
  </si>
  <si>
    <t>一、利润收入</t>
  </si>
  <si>
    <t>运输企业利润收入</t>
  </si>
  <si>
    <t>投资服务企业利润收入</t>
  </si>
  <si>
    <t>贸易企业利润收入</t>
  </si>
  <si>
    <t>建筑施工企业利润收入</t>
  </si>
  <si>
    <t>房地产企业利润收入</t>
  </si>
  <si>
    <t>军工企业利润收入</t>
  </si>
  <si>
    <t>医药企业利润收入</t>
  </si>
  <si>
    <t>转制科研院所利润收入</t>
  </si>
  <si>
    <t>地质勘查企业利润收入</t>
  </si>
  <si>
    <t>教育文化广播企业利润收入</t>
  </si>
  <si>
    <t>科学研究企业利润收入</t>
  </si>
  <si>
    <t xml:space="preserve">机关社团所属企业利润收入      </t>
  </si>
  <si>
    <t>石油石化企业利润收入</t>
  </si>
  <si>
    <t>煤炭企业利润收入</t>
  </si>
  <si>
    <t>有色冶金采掘企业利润收入</t>
  </si>
  <si>
    <t>其他国有资本经营预算收入</t>
  </si>
  <si>
    <t>二、股利、股息收入</t>
  </si>
  <si>
    <t>国有控股公司股利、股息收入</t>
  </si>
  <si>
    <t>国有参股公司股利、股息收入</t>
  </si>
  <si>
    <t>其他国有资本经营预算企业股利、股息收入</t>
  </si>
  <si>
    <t>三、产权转让收入</t>
  </si>
  <si>
    <t>其他国有资本经营预算企业产权转让收入</t>
  </si>
  <si>
    <t>四、清算收入</t>
  </si>
  <si>
    <t>五、国有资本经营预算转移支付收入</t>
  </si>
  <si>
    <t>六、其他国有资本经营预算收入</t>
  </si>
  <si>
    <t>本年收入合计</t>
  </si>
  <si>
    <t xml:space="preserve">    上年结转</t>
  </si>
  <si>
    <t>收 入 总 计</t>
  </si>
  <si>
    <t>3-2  勐海县国有资本经营支出预算表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</si>
  <si>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</si>
  <si>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</si>
  <si>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</si>
  <si>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</si>
  <si>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五、调出资金</t>
  </si>
  <si>
    <t>六、国有资本经营预算转移支付支出</t>
  </si>
  <si>
    <t>七、其他国有资本经营预算支出</t>
  </si>
  <si>
    <t>本年支出合计</t>
  </si>
  <si>
    <t xml:space="preserve">    结转下年</t>
  </si>
  <si>
    <t>支 出 总 计</t>
  </si>
  <si>
    <t xml:space="preserve">3-3  勐海县县本级国有资本经营支出预算表 </t>
  </si>
  <si>
    <t>4-1  勐海县社会保险基金收入预算表</t>
  </si>
  <si>
    <t>企业职工养老保险基金收入</t>
  </si>
  <si>
    <t>机关事业单位基本养老保险基金收入</t>
  </si>
  <si>
    <t>失业保险基金收入</t>
  </si>
  <si>
    <t>城镇职工基本医疗保险基金收入</t>
  </si>
  <si>
    <t>工伤保险基金收入</t>
  </si>
  <si>
    <t>生育保险基金收入</t>
  </si>
  <si>
    <t>城乡居民基本养老保险基金收入</t>
  </si>
  <si>
    <t>居民基本医疗保险基金收入</t>
  </si>
  <si>
    <t xml:space="preserve">    调剂金收入</t>
  </si>
  <si>
    <t xml:space="preserve">        上级补助收入</t>
  </si>
  <si>
    <t xml:space="preserve">        下级上解收入</t>
  </si>
  <si>
    <t>4-2  勐海县社会保险基金支出预算表</t>
  </si>
  <si>
    <t>企业职工养老保险基金支出</t>
  </si>
  <si>
    <t>居民基本医疗保险基金支出</t>
  </si>
  <si>
    <t xml:space="preserve">  调剂金支出</t>
  </si>
  <si>
    <r>
      <rPr>
        <sz val="12"/>
        <rFont val="宋体"/>
        <family val="0"/>
      </rPr>
      <t xml:space="preserve">      补助下级支出</t>
    </r>
  </si>
  <si>
    <r>
      <rPr>
        <sz val="12"/>
        <rFont val="宋体"/>
        <family val="0"/>
      </rPr>
      <t xml:space="preserve">      上解上级支出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</si>
</sst>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#,##0_ ;[Red]\-#,##0\ "/>
    <numFmt numFmtId="178" formatCode="#,##0_ "/>
    <numFmt numFmtId="179" formatCode="#,##0_);[Red]\(#,##0\)"/>
    <numFmt numFmtId="180" formatCode="_(* #,##0_);_(* \(#,##0\);_(* &quot;-&quot;??_);_(@_)"/>
    <numFmt numFmtId="181" formatCode="0_);[Red]\(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方正小标宋简体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2"/>
      <color theme="1"/>
      <name val="Cambria"/>
      <family val="0"/>
    </font>
    <font>
      <sz val="12"/>
      <color theme="1"/>
      <name val="Cambria"/>
      <family val="0"/>
    </font>
    <font>
      <sz val="12"/>
      <name val="Cambria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0" fillId="7" borderId="2" applyNumberFormat="0" applyFont="0" applyAlignment="0" applyProtection="0"/>
    <xf numFmtId="0" fontId="4" fillId="0" borderId="0">
      <alignment vertical="center"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9" fontId="11" fillId="0" borderId="0" applyFont="0" applyFill="0" applyBorder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11" fillId="0" borderId="0">
      <alignment vertical="center"/>
      <protection/>
    </xf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176" fontId="11" fillId="0" borderId="0" applyFont="0" applyFill="0" applyBorder="0" applyAlignment="0" applyProtection="0"/>
  </cellStyleXfs>
  <cellXfs count="156">
    <xf numFmtId="0" fontId="0" fillId="0" borderId="0" xfId="0" applyFont="1" applyAlignment="1">
      <alignment vertical="center"/>
    </xf>
    <xf numFmtId="0" fontId="2" fillId="0" borderId="0" xfId="72" applyFont="1">
      <alignment vertical="center"/>
      <protection/>
    </xf>
    <xf numFmtId="0" fontId="49" fillId="0" borderId="0" xfId="72" applyFont="1" applyAlignment="1">
      <alignment horizontal="center" vertical="center"/>
      <protection/>
    </xf>
    <xf numFmtId="0" fontId="50" fillId="0" borderId="0" xfId="72" applyFont="1">
      <alignment vertical="center"/>
      <protection/>
    </xf>
    <xf numFmtId="0" fontId="49" fillId="0" borderId="0" xfId="72" applyFont="1">
      <alignment vertical="center"/>
      <protection/>
    </xf>
    <xf numFmtId="0" fontId="4" fillId="0" borderId="0" xfId="72">
      <alignment vertical="center"/>
      <protection/>
    </xf>
    <xf numFmtId="177" fontId="4" fillId="0" borderId="0" xfId="72" applyNumberFormat="1">
      <alignment vertical="center"/>
      <protection/>
    </xf>
    <xf numFmtId="0" fontId="2" fillId="0" borderId="0" xfId="72" applyFont="1" applyAlignment="1">
      <alignment horizontal="center" vertical="center"/>
      <protection/>
    </xf>
    <xf numFmtId="0" fontId="4" fillId="0" borderId="0" xfId="72" applyFont="1">
      <alignment vertical="center"/>
      <protection/>
    </xf>
    <xf numFmtId="177" fontId="4" fillId="0" borderId="0" xfId="72" applyNumberFormat="1" applyBorder="1" applyAlignment="1">
      <alignment horizontal="right" vertical="center"/>
      <protection/>
    </xf>
    <xf numFmtId="0" fontId="49" fillId="0" borderId="10" xfId="72" applyFont="1" applyBorder="1" applyAlignment="1">
      <alignment horizontal="distributed" vertical="center" wrapText="1" indent="3"/>
      <protection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72" applyFont="1" applyBorder="1" applyAlignment="1">
      <alignment horizontal="left" vertical="center"/>
      <protection/>
    </xf>
    <xf numFmtId="3" fontId="50" fillId="0" borderId="10" xfId="0" applyNumberFormat="1" applyFont="1" applyBorder="1" applyAlignment="1">
      <alignment horizontal="center" vertical="center"/>
    </xf>
    <xf numFmtId="10" fontId="52" fillId="0" borderId="10" xfId="36" applyNumberFormat="1" applyFont="1" applyBorder="1" applyAlignment="1">
      <alignment horizontal="center" vertical="center"/>
    </xf>
    <xf numFmtId="0" fontId="50" fillId="0" borderId="10" xfId="72" applyFont="1" applyBorder="1" applyAlignment="1">
      <alignment horizontal="left" vertical="center"/>
      <protection/>
    </xf>
    <xf numFmtId="178" fontId="50" fillId="0" borderId="10" xfId="0" applyNumberFormat="1" applyFont="1" applyBorder="1" applyAlignment="1">
      <alignment horizontal="center" vertical="center"/>
    </xf>
    <xf numFmtId="177" fontId="52" fillId="0" borderId="10" xfId="72" applyNumberFormat="1" applyFont="1" applyBorder="1" applyAlignment="1">
      <alignment horizontal="center" vertical="center"/>
      <protection/>
    </xf>
    <xf numFmtId="0" fontId="49" fillId="0" borderId="10" xfId="72" applyFont="1" applyBorder="1" applyAlignment="1">
      <alignment horizontal="distributed" vertical="center" indent="1"/>
      <protection/>
    </xf>
    <xf numFmtId="179" fontId="49" fillId="0" borderId="10" xfId="0" applyNumberFormat="1" applyFont="1" applyBorder="1" applyAlignment="1">
      <alignment horizontal="center" vertical="center"/>
    </xf>
    <xf numFmtId="0" fontId="49" fillId="0" borderId="10" xfId="72" applyFont="1" applyBorder="1" applyAlignment="1">
      <alignment vertical="center"/>
      <protection/>
    </xf>
    <xf numFmtId="177" fontId="49" fillId="0" borderId="10" xfId="72" applyNumberFormat="1" applyFont="1" applyBorder="1" applyAlignment="1">
      <alignment horizontal="center" vertical="center"/>
      <protection/>
    </xf>
    <xf numFmtId="179" fontId="50" fillId="0" borderId="10" xfId="65" applyNumberFormat="1" applyFont="1" applyBorder="1" applyAlignment="1">
      <alignment horizontal="center" vertical="center"/>
      <protection/>
    </xf>
    <xf numFmtId="179" fontId="52" fillId="0" borderId="10" xfId="0" applyNumberFormat="1" applyFont="1" applyBorder="1" applyAlignment="1">
      <alignment horizontal="center" vertical="center"/>
    </xf>
    <xf numFmtId="0" fontId="49" fillId="0" borderId="10" xfId="72" applyFont="1" applyBorder="1" applyAlignment="1">
      <alignment horizontal="distributed" vertical="center" indent="2"/>
      <protection/>
    </xf>
    <xf numFmtId="177" fontId="50" fillId="0" borderId="0" xfId="72" applyNumberFormat="1" applyFont="1">
      <alignment vertical="center"/>
      <protection/>
    </xf>
    <xf numFmtId="0" fontId="7" fillId="0" borderId="0" xfId="72" applyFont="1">
      <alignment vertical="center"/>
      <protection/>
    </xf>
    <xf numFmtId="177" fontId="4" fillId="0" borderId="0" xfId="72" applyNumberFormat="1" applyAlignment="1">
      <alignment horizontal="right" vertical="center"/>
      <protection/>
    </xf>
    <xf numFmtId="3" fontId="52" fillId="0" borderId="10" xfId="72" applyNumberFormat="1" applyFont="1" applyBorder="1" applyAlignment="1">
      <alignment horizontal="center" vertical="center"/>
      <protection/>
    </xf>
    <xf numFmtId="0" fontId="49" fillId="0" borderId="10" xfId="72" applyNumberFormat="1" applyFont="1" applyBorder="1">
      <alignment vertical="center"/>
      <protection/>
    </xf>
    <xf numFmtId="177" fontId="50" fillId="0" borderId="10" xfId="72" applyNumberFormat="1" applyFont="1" applyBorder="1" applyAlignment="1">
      <alignment horizontal="center" vertical="center"/>
      <protection/>
    </xf>
    <xf numFmtId="0" fontId="50" fillId="0" borderId="0" xfId="72" applyFont="1" applyFill="1">
      <alignment vertical="center"/>
      <protection/>
    </xf>
    <xf numFmtId="0" fontId="52" fillId="0" borderId="0" xfId="29" applyFont="1" applyAlignment="1">
      <alignment horizontal="left" vertical="center" wrapText="1"/>
      <protection/>
    </xf>
    <xf numFmtId="0" fontId="50" fillId="0" borderId="0" xfId="29" applyFont="1" applyFill="1" applyAlignment="1">
      <alignment horizontal="left" vertical="center"/>
      <protection/>
    </xf>
    <xf numFmtId="0" fontId="50" fillId="0" borderId="0" xfId="29" applyFont="1" applyAlignment="1">
      <alignment horizontal="left" vertical="center"/>
      <protection/>
    </xf>
    <xf numFmtId="177" fontId="49" fillId="0" borderId="0" xfId="72" applyNumberFormat="1" applyFont="1">
      <alignment vertical="center"/>
      <protection/>
    </xf>
    <xf numFmtId="0" fontId="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10" fontId="5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0" fontId="1" fillId="0" borderId="10" xfId="73" applyNumberFormat="1" applyFont="1" applyFill="1" applyBorder="1" applyAlignment="1">
      <alignment horizontal="center" vertical="center"/>
    </xf>
    <xf numFmtId="177" fontId="1" fillId="0" borderId="10" xfId="71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51" fillId="0" borderId="10" xfId="0" applyFont="1" applyBorder="1" applyAlignment="1">
      <alignment horizontal="center" vertical="center" shrinkToFit="1"/>
    </xf>
    <xf numFmtId="0" fontId="52" fillId="0" borderId="10" xfId="0" applyFont="1" applyBorder="1" applyAlignment="1">
      <alignment vertical="center" shrinkToFit="1"/>
    </xf>
    <xf numFmtId="178" fontId="1" fillId="0" borderId="10" xfId="49" applyNumberFormat="1" applyFont="1" applyFill="1" applyBorder="1" applyAlignment="1" applyProtection="1">
      <alignment horizontal="center" vertical="center"/>
      <protection/>
    </xf>
    <xf numFmtId="178" fontId="1" fillId="0" borderId="10" xfId="68" applyNumberFormat="1" applyFont="1" applyFill="1" applyBorder="1" applyAlignment="1" applyProtection="1">
      <alignment horizontal="center" vertical="center"/>
      <protection/>
    </xf>
    <xf numFmtId="178" fontId="52" fillId="0" borderId="10" xfId="0" applyNumberFormat="1" applyFont="1" applyBorder="1" applyAlignment="1">
      <alignment horizontal="center" vertical="center"/>
    </xf>
    <xf numFmtId="178" fontId="1" fillId="0" borderId="11" xfId="7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46" fillId="0" borderId="10" xfId="0" applyFont="1" applyBorder="1" applyAlignment="1">
      <alignment vertical="center" shrinkToFit="1"/>
    </xf>
    <xf numFmtId="0" fontId="46" fillId="0" borderId="10" xfId="69" applyFont="1" applyBorder="1" applyAlignment="1">
      <alignment vertical="center" shrinkToFit="1"/>
      <protection/>
    </xf>
    <xf numFmtId="0" fontId="0" fillId="0" borderId="10" xfId="69" applyFont="1" applyBorder="1" applyAlignment="1">
      <alignment vertical="center" shrinkToFit="1"/>
      <protection/>
    </xf>
    <xf numFmtId="0" fontId="46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178" fontId="1" fillId="0" borderId="10" xfId="49" applyNumberFormat="1" applyFont="1" applyFill="1" applyBorder="1" applyAlignment="1" applyProtection="1">
      <alignment vertical="center"/>
      <protection/>
    </xf>
    <xf numFmtId="178" fontId="1" fillId="0" borderId="10" xfId="68" applyNumberFormat="1" applyFont="1" applyFill="1" applyBorder="1" applyAlignment="1" applyProtection="1">
      <alignment vertical="center"/>
      <protection/>
    </xf>
    <xf numFmtId="178" fontId="52" fillId="0" borderId="10" xfId="0" applyNumberFormat="1" applyFont="1" applyBorder="1" applyAlignment="1">
      <alignment vertical="center"/>
    </xf>
    <xf numFmtId="178" fontId="1" fillId="0" borderId="11" xfId="7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9" fillId="0" borderId="10" xfId="29" applyNumberFormat="1" applyFont="1" applyFill="1" applyBorder="1">
      <alignment vertical="center"/>
      <protection/>
    </xf>
    <xf numFmtId="0" fontId="1" fillId="0" borderId="10" xfId="29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0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49" fontId="54" fillId="0" borderId="10" xfId="0" applyNumberFormat="1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10" fontId="52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left" vertical="center" indent="1"/>
    </xf>
    <xf numFmtId="49" fontId="54" fillId="0" borderId="10" xfId="0" applyNumberFormat="1" applyFont="1" applyFill="1" applyBorder="1" applyAlignment="1">
      <alignment horizontal="left" vertical="center" indent="2"/>
    </xf>
    <xf numFmtId="49" fontId="55" fillId="0" borderId="10" xfId="0" applyNumberFormat="1" applyFont="1" applyFill="1" applyBorder="1" applyAlignment="1">
      <alignment horizontal="left" vertical="center" indent="2"/>
    </xf>
    <xf numFmtId="0" fontId="0" fillId="0" borderId="10" xfId="0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49" fontId="55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left" indent="2"/>
    </xf>
    <xf numFmtId="49" fontId="56" fillId="0" borderId="10" xfId="0" applyNumberFormat="1" applyFont="1" applyFill="1" applyBorder="1" applyAlignment="1">
      <alignment horizontal="left" vertical="center" indent="1"/>
    </xf>
    <xf numFmtId="49" fontId="56" fillId="0" borderId="10" xfId="0" applyNumberFormat="1" applyFont="1" applyFill="1" applyBorder="1" applyAlignment="1">
      <alignment horizontal="left" indent="1"/>
    </xf>
    <xf numFmtId="49" fontId="5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 horizontal="left" vertical="center" indent="2"/>
    </xf>
    <xf numFmtId="10" fontId="52" fillId="0" borderId="10" xfId="25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indent="2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10" fontId="58" fillId="0" borderId="10" xfId="25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9" fillId="0" borderId="10" xfId="29" applyFont="1" applyFill="1" applyBorder="1" applyAlignment="1">
      <alignment horizontal="distributed" vertical="center" indent="2"/>
      <protection/>
    </xf>
    <xf numFmtId="177" fontId="9" fillId="0" borderId="10" xfId="29" applyNumberFormat="1" applyFont="1" applyFill="1" applyBorder="1">
      <alignment vertical="center"/>
      <protection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25" applyNumberFormat="1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常规_2007年云南省向人大报送政府收支预算表格式编制过程表 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百分比 5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0 2 2" xfId="68"/>
    <cellStyle name="常规 2" xfId="69"/>
    <cellStyle name="常规_exceltmp1" xfId="70"/>
    <cellStyle name="常规 2 4" xfId="71"/>
    <cellStyle name="常规_2007年云南省向人大报送政府收支预算表格式编制过程表" xfId="72"/>
    <cellStyle name="千位分隔 2 5" xfId="73"/>
  </cellStyles>
  <dxfs count="2">
    <dxf>
      <font>
        <b val="0"/>
        <color rgb="FFFF000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workbookViewId="0" topLeftCell="W1">
      <selection activeCell="AC17" sqref="AC17"/>
    </sheetView>
  </sheetViews>
  <sheetFormatPr defaultColWidth="8.7109375" defaultRowHeight="15"/>
  <cols>
    <col min="1" max="1" width="26.421875" style="0" bestFit="1" customWidth="1"/>
    <col min="2" max="3" width="7.28125" style="0" bestFit="1" customWidth="1"/>
    <col min="4" max="4" width="11.421875" style="0" bestFit="1" customWidth="1"/>
    <col min="5" max="5" width="15.7109375" style="0" bestFit="1" customWidth="1"/>
    <col min="6" max="6" width="11.421875" style="0" bestFit="1" customWidth="1"/>
    <col min="7" max="7" width="7.28125" style="0" bestFit="1" customWidth="1"/>
    <col min="8" max="8" width="15.7109375" style="0" bestFit="1" customWidth="1"/>
    <col min="9" max="10" width="7.28125" style="0" bestFit="1" customWidth="1"/>
    <col min="11" max="11" width="15.7109375" style="0" bestFit="1" customWidth="1"/>
    <col min="12" max="12" width="11.421875" style="0" bestFit="1" customWidth="1"/>
    <col min="13" max="13" width="7.28125" style="0" bestFit="1" customWidth="1"/>
    <col min="14" max="14" width="11.421875" style="0" bestFit="1" customWidth="1"/>
    <col min="15" max="15" width="5.28125" style="0" bestFit="1" customWidth="1"/>
    <col min="16" max="16" width="7.28125" style="0" bestFit="1" customWidth="1"/>
    <col min="17" max="17" width="13.421875" style="0" bestFit="1" customWidth="1"/>
    <col min="18" max="18" width="9.28125" style="0" bestFit="1" customWidth="1"/>
    <col min="19" max="19" width="20.00390625" style="0" bestFit="1" customWidth="1"/>
    <col min="20" max="20" width="9.28125" style="0" bestFit="1" customWidth="1"/>
    <col min="21" max="21" width="17.8515625" style="0" bestFit="1" customWidth="1"/>
    <col min="22" max="22" width="30.8515625" style="0" bestFit="1" customWidth="1"/>
    <col min="23" max="23" width="9.28125" style="0" bestFit="1" customWidth="1"/>
    <col min="24" max="24" width="17.8515625" style="0" bestFit="1" customWidth="1"/>
    <col min="25" max="25" width="9.28125" style="0" bestFit="1" customWidth="1"/>
    <col min="26" max="26" width="20.00390625" style="0" bestFit="1" customWidth="1"/>
    <col min="27" max="27" width="9.28125" style="0" bestFit="1" customWidth="1"/>
    <col min="28" max="28" width="17.8515625" style="0" bestFit="1" customWidth="1"/>
    <col min="29" max="29" width="29.00390625" style="0" customWidth="1"/>
    <col min="30" max="30" width="9.28125" style="0" bestFit="1" customWidth="1"/>
    <col min="31" max="31" width="17.8515625" style="0" bestFit="1" customWidth="1"/>
    <col min="32" max="33" width="9.28125" style="0" bestFit="1" customWidth="1"/>
  </cols>
  <sheetData>
    <row r="1" spans="1:33" ht="25.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</row>
    <row r="2" spans="1:33" ht="14.25" customHeight="1">
      <c r="A2" s="41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</row>
    <row r="3" spans="1:33" ht="14.25">
      <c r="A3" s="151" t="s">
        <v>2</v>
      </c>
      <c r="B3" s="62" t="s">
        <v>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 t="s">
        <v>4</v>
      </c>
      <c r="S3" s="62"/>
      <c r="T3" s="62"/>
      <c r="U3" s="62"/>
      <c r="V3" s="62"/>
      <c r="W3" s="62"/>
      <c r="X3" s="62"/>
      <c r="Y3" s="62"/>
      <c r="Z3" s="154" t="s">
        <v>5</v>
      </c>
      <c r="AA3" s="155"/>
      <c r="AB3" s="155"/>
      <c r="AC3" s="155"/>
      <c r="AD3" s="155"/>
      <c r="AE3" s="155"/>
      <c r="AF3" s="155"/>
      <c r="AG3" s="62" t="s">
        <v>5</v>
      </c>
    </row>
    <row r="4" spans="1:33" ht="14.25">
      <c r="A4" s="151"/>
      <c r="B4" s="62" t="s">
        <v>6</v>
      </c>
      <c r="C4" s="62" t="s">
        <v>7</v>
      </c>
      <c r="D4" s="62" t="s">
        <v>8</v>
      </c>
      <c r="E4" s="62" t="s">
        <v>9</v>
      </c>
      <c r="F4" s="62" t="s">
        <v>10</v>
      </c>
      <c r="G4" s="62" t="s">
        <v>11</v>
      </c>
      <c r="H4" s="62" t="s">
        <v>12</v>
      </c>
      <c r="I4" s="62" t="s">
        <v>13</v>
      </c>
      <c r="J4" s="62" t="s">
        <v>14</v>
      </c>
      <c r="K4" s="62" t="s">
        <v>15</v>
      </c>
      <c r="L4" s="62" t="s">
        <v>16</v>
      </c>
      <c r="M4" s="62" t="s">
        <v>17</v>
      </c>
      <c r="N4" s="62" t="s">
        <v>18</v>
      </c>
      <c r="O4" s="62" t="s">
        <v>19</v>
      </c>
      <c r="P4" s="62" t="s">
        <v>20</v>
      </c>
      <c r="Q4" s="62" t="s">
        <v>21</v>
      </c>
      <c r="R4" s="62" t="s">
        <v>22</v>
      </c>
      <c r="S4" s="62" t="s">
        <v>23</v>
      </c>
      <c r="T4" s="62" t="s">
        <v>24</v>
      </c>
      <c r="U4" s="62" t="s">
        <v>25</v>
      </c>
      <c r="V4" s="62" t="s">
        <v>26</v>
      </c>
      <c r="W4" s="62" t="s">
        <v>27</v>
      </c>
      <c r="X4" s="62" t="s">
        <v>28</v>
      </c>
      <c r="Y4" s="62" t="s">
        <v>29</v>
      </c>
      <c r="Z4" s="62" t="s">
        <v>23</v>
      </c>
      <c r="AA4" s="62" t="s">
        <v>24</v>
      </c>
      <c r="AB4" s="62" t="s">
        <v>25</v>
      </c>
      <c r="AC4" s="62" t="s">
        <v>26</v>
      </c>
      <c r="AD4" s="62" t="s">
        <v>27</v>
      </c>
      <c r="AE4" s="62" t="s">
        <v>28</v>
      </c>
      <c r="AF4" s="154" t="s">
        <v>29</v>
      </c>
      <c r="AG4" s="62"/>
    </row>
    <row r="5" spans="1:33" s="149" customFormat="1" ht="15">
      <c r="A5" s="44" t="s">
        <v>30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</row>
    <row r="6" spans="1:33" s="149" customFormat="1" ht="15">
      <c r="A6" s="44" t="s">
        <v>31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</row>
    <row r="7" spans="1:33" s="149" customFormat="1" ht="15">
      <c r="A7" s="44" t="s">
        <v>32</v>
      </c>
      <c r="B7" s="153">
        <f>IF(B5=0,0,B6/B5)*100</f>
        <v>0</v>
      </c>
      <c r="C7" s="153">
        <f aca="true" t="shared" si="0" ref="C7:AG7">IF(C5=0,0,C6/C5)*100</f>
        <v>0</v>
      </c>
      <c r="D7" s="153">
        <f t="shared" si="0"/>
        <v>0</v>
      </c>
      <c r="E7" s="153">
        <f t="shared" si="0"/>
        <v>0</v>
      </c>
      <c r="F7" s="153">
        <f t="shared" si="0"/>
        <v>0</v>
      </c>
      <c r="G7" s="153">
        <f t="shared" si="0"/>
        <v>0</v>
      </c>
      <c r="H7" s="153">
        <f t="shared" si="0"/>
        <v>0</v>
      </c>
      <c r="I7" s="153">
        <f t="shared" si="0"/>
        <v>0</v>
      </c>
      <c r="J7" s="153">
        <f t="shared" si="0"/>
        <v>0</v>
      </c>
      <c r="K7" s="153">
        <f t="shared" si="0"/>
        <v>0</v>
      </c>
      <c r="L7" s="153">
        <f t="shared" si="0"/>
        <v>0</v>
      </c>
      <c r="M7" s="153">
        <f t="shared" si="0"/>
        <v>0</v>
      </c>
      <c r="N7" s="153">
        <f t="shared" si="0"/>
        <v>0</v>
      </c>
      <c r="O7" s="153">
        <f t="shared" si="0"/>
        <v>0</v>
      </c>
      <c r="P7" s="153">
        <f t="shared" si="0"/>
        <v>0</v>
      </c>
      <c r="Q7" s="153">
        <f t="shared" si="0"/>
        <v>0</v>
      </c>
      <c r="R7" s="153">
        <f t="shared" si="0"/>
        <v>0</v>
      </c>
      <c r="S7" s="153">
        <f t="shared" si="0"/>
        <v>0</v>
      </c>
      <c r="T7" s="153">
        <f t="shared" si="0"/>
        <v>0</v>
      </c>
      <c r="U7" s="153">
        <f t="shared" si="0"/>
        <v>0</v>
      </c>
      <c r="V7" s="153">
        <f t="shared" si="0"/>
        <v>0</v>
      </c>
      <c r="W7" s="153">
        <f t="shared" si="0"/>
        <v>0</v>
      </c>
      <c r="X7" s="153">
        <f t="shared" si="0"/>
        <v>0</v>
      </c>
      <c r="Y7" s="153">
        <f t="shared" si="0"/>
        <v>0</v>
      </c>
      <c r="Z7" s="153">
        <f t="shared" si="0"/>
        <v>0</v>
      </c>
      <c r="AA7" s="153">
        <f t="shared" si="0"/>
        <v>0</v>
      </c>
      <c r="AB7" s="153">
        <f t="shared" si="0"/>
        <v>0</v>
      </c>
      <c r="AC7" s="153">
        <f t="shared" si="0"/>
        <v>0</v>
      </c>
      <c r="AD7" s="153">
        <f t="shared" si="0"/>
        <v>0</v>
      </c>
      <c r="AE7" s="153">
        <f t="shared" si="0"/>
        <v>0</v>
      </c>
      <c r="AF7" s="153">
        <f t="shared" si="0"/>
        <v>0</v>
      </c>
      <c r="AG7" s="153">
        <f t="shared" si="0"/>
        <v>0</v>
      </c>
    </row>
  </sheetData>
  <sheetProtection/>
  <mergeCells count="6">
    <mergeCell ref="A1:AG1"/>
    <mergeCell ref="B3:Q3"/>
    <mergeCell ref="R3:Y3"/>
    <mergeCell ref="Z3:AF3"/>
    <mergeCell ref="A3:A4"/>
    <mergeCell ref="AG3:AG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2"/>
  <sheetViews>
    <sheetView workbookViewId="0" topLeftCell="A1">
      <pane xSplit="1" ySplit="3" topLeftCell="B178" activePane="bottomRight" state="frozen"/>
      <selection pane="bottomRight" activeCell="B19" sqref="B19"/>
    </sheetView>
  </sheetViews>
  <sheetFormatPr defaultColWidth="8.7109375" defaultRowHeight="15"/>
  <cols>
    <col min="1" max="1" width="58.8515625" style="53" customWidth="1"/>
    <col min="2" max="3" width="12.421875" style="0" bestFit="1" customWidth="1"/>
    <col min="4" max="4" width="26.421875" style="47" bestFit="1" customWidth="1"/>
  </cols>
  <sheetData>
    <row r="1" spans="1:4" s="37" customFormat="1" ht="30" customHeight="1">
      <c r="A1" s="40" t="s">
        <v>1557</v>
      </c>
      <c r="B1" s="40"/>
      <c r="C1" s="40"/>
      <c r="D1" s="40"/>
    </row>
    <row r="2" spans="1:4" ht="15">
      <c r="A2" s="54"/>
      <c r="B2" s="42"/>
      <c r="C2" s="42"/>
      <c r="D2" s="49" t="s">
        <v>34</v>
      </c>
    </row>
    <row r="3" spans="1:4" s="38" customFormat="1" ht="19.5" customHeight="1">
      <c r="A3" s="55" t="s">
        <v>35</v>
      </c>
      <c r="B3" s="11" t="s">
        <v>36</v>
      </c>
      <c r="C3" s="11" t="s">
        <v>37</v>
      </c>
      <c r="D3" s="11" t="s">
        <v>32</v>
      </c>
    </row>
    <row r="4" spans="1:4" s="39" customFormat="1" ht="19.5" customHeight="1">
      <c r="A4" s="56" t="s">
        <v>1389</v>
      </c>
      <c r="B4" s="45"/>
      <c r="C4" s="45"/>
      <c r="D4" s="46" t="e">
        <f>C4/B4*100%</f>
        <v>#DIV/0!</v>
      </c>
    </row>
    <row r="5" spans="1:4" s="39" customFormat="1" ht="19.5" customHeight="1">
      <c r="A5" s="56" t="s">
        <v>1390</v>
      </c>
      <c r="B5" s="45"/>
      <c r="C5" s="45"/>
      <c r="D5" s="46" t="e">
        <f aca="true" t="shared" si="0" ref="D5:D68">C5/B5*100%</f>
        <v>#DIV/0!</v>
      </c>
    </row>
    <row r="6" spans="1:4" s="39" customFormat="1" ht="19.5" customHeight="1">
      <c r="A6" s="56" t="s">
        <v>1391</v>
      </c>
      <c r="B6" s="45"/>
      <c r="C6" s="45"/>
      <c r="D6" s="46" t="e">
        <f t="shared" si="0"/>
        <v>#DIV/0!</v>
      </c>
    </row>
    <row r="7" spans="1:4" s="39" customFormat="1" ht="19.5" customHeight="1">
      <c r="A7" s="56" t="s">
        <v>1392</v>
      </c>
      <c r="B7" s="45"/>
      <c r="C7" s="45"/>
      <c r="D7" s="46" t="e">
        <f t="shared" si="0"/>
        <v>#DIV/0!</v>
      </c>
    </row>
    <row r="8" spans="1:4" s="39" customFormat="1" ht="19.5" customHeight="1">
      <c r="A8" s="56" t="s">
        <v>1393</v>
      </c>
      <c r="B8" s="45"/>
      <c r="C8" s="45"/>
      <c r="D8" s="46" t="e">
        <f t="shared" si="0"/>
        <v>#DIV/0!</v>
      </c>
    </row>
    <row r="9" spans="1:4" s="39" customFormat="1" ht="19.5" customHeight="1">
      <c r="A9" s="56" t="s">
        <v>1394</v>
      </c>
      <c r="B9" s="45"/>
      <c r="C9" s="45"/>
      <c r="D9" s="46" t="e">
        <f t="shared" si="0"/>
        <v>#DIV/0!</v>
      </c>
    </row>
    <row r="10" spans="1:4" s="39" customFormat="1" ht="19.5" customHeight="1">
      <c r="A10" s="56" t="s">
        <v>1395</v>
      </c>
      <c r="B10" s="45">
        <f>SUM(B11,B15)</f>
        <v>726</v>
      </c>
      <c r="C10" s="45">
        <f>SUM(C11,C15)</f>
        <v>740</v>
      </c>
      <c r="D10" s="46">
        <f t="shared" si="0"/>
        <v>1.019283746556474</v>
      </c>
    </row>
    <row r="11" spans="1:4" s="39" customFormat="1" ht="19.5" customHeight="1">
      <c r="A11" s="56" t="s">
        <v>1396</v>
      </c>
      <c r="B11" s="45">
        <f>SUM(B12:B14)</f>
        <v>726</v>
      </c>
      <c r="C11" s="45">
        <f>SUM(C12:C14)</f>
        <v>740</v>
      </c>
      <c r="D11" s="46">
        <f t="shared" si="0"/>
        <v>1.019283746556474</v>
      </c>
    </row>
    <row r="12" spans="1:4" s="39" customFormat="1" ht="19.5" customHeight="1">
      <c r="A12" s="56" t="s">
        <v>1397</v>
      </c>
      <c r="B12" s="45">
        <v>65</v>
      </c>
      <c r="C12" s="45"/>
      <c r="D12" s="46">
        <f t="shared" si="0"/>
        <v>0</v>
      </c>
    </row>
    <row r="13" spans="1:4" s="39" customFormat="1" ht="19.5" customHeight="1">
      <c r="A13" s="56" t="s">
        <v>1398</v>
      </c>
      <c r="B13" s="45">
        <v>659</v>
      </c>
      <c r="C13" s="45">
        <v>740</v>
      </c>
      <c r="D13" s="46">
        <f t="shared" si="0"/>
        <v>1.1229135053110775</v>
      </c>
    </row>
    <row r="14" spans="1:4" s="39" customFormat="1" ht="19.5" customHeight="1">
      <c r="A14" s="56" t="s">
        <v>1399</v>
      </c>
      <c r="B14" s="45">
        <v>2</v>
      </c>
      <c r="C14" s="45"/>
      <c r="D14" s="46">
        <f t="shared" si="0"/>
        <v>0</v>
      </c>
    </row>
    <row r="15" spans="1:4" s="39" customFormat="1" ht="19.5" customHeight="1">
      <c r="A15" s="56" t="s">
        <v>1400</v>
      </c>
      <c r="B15" s="45"/>
      <c r="C15" s="45"/>
      <c r="D15" s="46" t="e">
        <f t="shared" si="0"/>
        <v>#DIV/0!</v>
      </c>
    </row>
    <row r="16" spans="1:4" s="39" customFormat="1" ht="19.5" customHeight="1">
      <c r="A16" s="56" t="s">
        <v>1397</v>
      </c>
      <c r="B16" s="45"/>
      <c r="C16" s="45"/>
      <c r="D16" s="46" t="e">
        <f t="shared" si="0"/>
        <v>#DIV/0!</v>
      </c>
    </row>
    <row r="17" spans="1:4" s="39" customFormat="1" ht="19.5" customHeight="1">
      <c r="A17" s="56" t="s">
        <v>1398</v>
      </c>
      <c r="B17" s="45"/>
      <c r="C17" s="45"/>
      <c r="D17" s="46" t="e">
        <f t="shared" si="0"/>
        <v>#DIV/0!</v>
      </c>
    </row>
    <row r="18" spans="1:4" s="39" customFormat="1" ht="19.5" customHeight="1">
      <c r="A18" s="56" t="s">
        <v>1401</v>
      </c>
      <c r="B18" s="45"/>
      <c r="C18" s="45"/>
      <c r="D18" s="46" t="e">
        <f t="shared" si="0"/>
        <v>#DIV/0!</v>
      </c>
    </row>
    <row r="19" spans="1:4" s="39" customFormat="1" ht="19.5" customHeight="1">
      <c r="A19" s="56" t="s">
        <v>1402</v>
      </c>
      <c r="B19" s="45"/>
      <c r="C19" s="45"/>
      <c r="D19" s="46" t="e">
        <f t="shared" si="0"/>
        <v>#DIV/0!</v>
      </c>
    </row>
    <row r="20" spans="1:4" s="39" customFormat="1" ht="19.5" customHeight="1">
      <c r="A20" s="56" t="s">
        <v>1403</v>
      </c>
      <c r="B20" s="45"/>
      <c r="C20" s="45"/>
      <c r="D20" s="46" t="e">
        <f t="shared" si="0"/>
        <v>#DIV/0!</v>
      </c>
    </row>
    <row r="21" spans="1:4" s="39" customFormat="1" ht="19.5" customHeight="1">
      <c r="A21" s="56" t="s">
        <v>1404</v>
      </c>
      <c r="B21" s="45"/>
      <c r="C21" s="45"/>
      <c r="D21" s="46" t="e">
        <f t="shared" si="0"/>
        <v>#DIV/0!</v>
      </c>
    </row>
    <row r="22" spans="1:4" s="39" customFormat="1" ht="19.5" customHeight="1">
      <c r="A22" s="56" t="s">
        <v>1405</v>
      </c>
      <c r="B22" s="45"/>
      <c r="C22" s="45"/>
      <c r="D22" s="46" t="e">
        <f t="shared" si="0"/>
        <v>#DIV/0!</v>
      </c>
    </row>
    <row r="23" spans="1:4" s="39" customFormat="1" ht="19.5" customHeight="1">
      <c r="A23" s="56" t="s">
        <v>1406</v>
      </c>
      <c r="B23" s="45"/>
      <c r="C23" s="45"/>
      <c r="D23" s="46" t="e">
        <f t="shared" si="0"/>
        <v>#DIV/0!</v>
      </c>
    </row>
    <row r="24" spans="1:4" s="39" customFormat="1" ht="19.5" customHeight="1">
      <c r="A24" s="56" t="s">
        <v>1407</v>
      </c>
      <c r="B24" s="45"/>
      <c r="C24" s="45"/>
      <c r="D24" s="46" t="e">
        <f t="shared" si="0"/>
        <v>#DIV/0!</v>
      </c>
    </row>
    <row r="25" spans="1:4" s="39" customFormat="1" ht="19.5" customHeight="1">
      <c r="A25" s="56" t="s">
        <v>1408</v>
      </c>
      <c r="B25" s="45"/>
      <c r="C25" s="45"/>
      <c r="D25" s="46" t="e">
        <f t="shared" si="0"/>
        <v>#DIV/0!</v>
      </c>
    </row>
    <row r="26" spans="1:4" s="39" customFormat="1" ht="19.5" customHeight="1">
      <c r="A26" s="56" t="s">
        <v>1409</v>
      </c>
      <c r="B26" s="45">
        <f>SUM(B27,B40,B46,B50,B51,B57,B63)</f>
        <v>7540</v>
      </c>
      <c r="C26" s="45">
        <f>SUM(C27,C40,C46,C50,C51,C57,C63)</f>
        <v>22130</v>
      </c>
      <c r="D26" s="46">
        <f t="shared" si="0"/>
        <v>2.9350132625994694</v>
      </c>
    </row>
    <row r="27" spans="1:4" s="39" customFormat="1" ht="19.5" customHeight="1">
      <c r="A27" s="56" t="s">
        <v>1410</v>
      </c>
      <c r="B27" s="45">
        <f>SUM(B28:B39)</f>
        <v>9983</v>
      </c>
      <c r="C27" s="45">
        <f>SUM(C28:C39)</f>
        <v>21300</v>
      </c>
      <c r="D27" s="46">
        <f t="shared" si="0"/>
        <v>2.13362716618251</v>
      </c>
    </row>
    <row r="28" spans="1:4" s="39" customFormat="1" ht="19.5" customHeight="1">
      <c r="A28" s="56" t="s">
        <v>1411</v>
      </c>
      <c r="B28" s="45">
        <v>124</v>
      </c>
      <c r="C28" s="45">
        <v>9500</v>
      </c>
      <c r="D28" s="46">
        <f t="shared" si="0"/>
        <v>76.61290322580645</v>
      </c>
    </row>
    <row r="29" spans="1:4" s="39" customFormat="1" ht="19.5" customHeight="1">
      <c r="A29" s="56" t="s">
        <v>1412</v>
      </c>
      <c r="B29" s="45">
        <v>7253</v>
      </c>
      <c r="C29" s="45">
        <v>6000</v>
      </c>
      <c r="D29" s="46">
        <f t="shared" si="0"/>
        <v>0.8272438990762443</v>
      </c>
    </row>
    <row r="30" spans="1:4" s="39" customFormat="1" ht="19.5" customHeight="1">
      <c r="A30" s="56" t="s">
        <v>1413</v>
      </c>
      <c r="B30" s="45"/>
      <c r="C30" s="45"/>
      <c r="D30" s="46" t="e">
        <f t="shared" si="0"/>
        <v>#DIV/0!</v>
      </c>
    </row>
    <row r="31" spans="1:4" s="39" customFormat="1" ht="19.5" customHeight="1">
      <c r="A31" s="56" t="s">
        <v>1414</v>
      </c>
      <c r="B31" s="45"/>
      <c r="C31" s="45"/>
      <c r="D31" s="46" t="e">
        <f t="shared" si="0"/>
        <v>#DIV/0!</v>
      </c>
    </row>
    <row r="32" spans="1:4" s="39" customFormat="1" ht="19.5" customHeight="1">
      <c r="A32" s="56" t="s">
        <v>1415</v>
      </c>
      <c r="B32" s="45">
        <v>1679</v>
      </c>
      <c r="C32" s="45">
        <v>4000</v>
      </c>
      <c r="D32" s="46">
        <f t="shared" si="0"/>
        <v>2.3823704586063132</v>
      </c>
    </row>
    <row r="33" spans="1:4" s="39" customFormat="1" ht="19.5" customHeight="1">
      <c r="A33" s="56" t="s">
        <v>1416</v>
      </c>
      <c r="B33" s="45">
        <v>13</v>
      </c>
      <c r="C33" s="45"/>
      <c r="D33" s="46">
        <f t="shared" si="0"/>
        <v>0</v>
      </c>
    </row>
    <row r="34" spans="1:4" s="39" customFormat="1" ht="19.5" customHeight="1">
      <c r="A34" s="56" t="s">
        <v>1417</v>
      </c>
      <c r="B34" s="45">
        <v>1000</v>
      </c>
      <c r="C34" s="45">
        <v>150</v>
      </c>
      <c r="D34" s="46">
        <f t="shared" si="0"/>
        <v>0.15</v>
      </c>
    </row>
    <row r="35" spans="1:4" s="39" customFormat="1" ht="19.5" customHeight="1">
      <c r="A35" s="56" t="s">
        <v>1418</v>
      </c>
      <c r="B35" s="45"/>
      <c r="C35" s="45"/>
      <c r="D35" s="46" t="e">
        <f t="shared" si="0"/>
        <v>#DIV/0!</v>
      </c>
    </row>
    <row r="36" spans="1:4" s="39" customFormat="1" ht="19.5" customHeight="1">
      <c r="A36" s="56" t="s">
        <v>1419</v>
      </c>
      <c r="B36" s="45">
        <v>100</v>
      </c>
      <c r="C36" s="45">
        <v>100</v>
      </c>
      <c r="D36" s="46">
        <f t="shared" si="0"/>
        <v>1</v>
      </c>
    </row>
    <row r="37" spans="1:4" s="39" customFormat="1" ht="19.5" customHeight="1">
      <c r="A37" s="56" t="s">
        <v>1420</v>
      </c>
      <c r="B37" s="45">
        <v>-150</v>
      </c>
      <c r="C37" s="45">
        <v>1250</v>
      </c>
      <c r="D37" s="46">
        <f t="shared" si="0"/>
        <v>-8.333333333333334</v>
      </c>
    </row>
    <row r="38" spans="1:4" s="39" customFormat="1" ht="19.5" customHeight="1">
      <c r="A38" s="56" t="s">
        <v>1421</v>
      </c>
      <c r="B38" s="45">
        <v>0</v>
      </c>
      <c r="C38" s="45"/>
      <c r="D38" s="46" t="e">
        <f t="shared" si="0"/>
        <v>#DIV/0!</v>
      </c>
    </row>
    <row r="39" spans="1:4" s="39" customFormat="1" ht="19.5" customHeight="1">
      <c r="A39" s="56" t="s">
        <v>1422</v>
      </c>
      <c r="B39" s="45">
        <v>-36</v>
      </c>
      <c r="C39" s="45">
        <v>300</v>
      </c>
      <c r="D39" s="46">
        <f t="shared" si="0"/>
        <v>-8.333333333333334</v>
      </c>
    </row>
    <row r="40" spans="1:4" s="39" customFormat="1" ht="19.5" customHeight="1">
      <c r="A40" s="56" t="s">
        <v>1423</v>
      </c>
      <c r="B40" s="45"/>
      <c r="C40" s="45"/>
      <c r="D40" s="46" t="e">
        <f t="shared" si="0"/>
        <v>#DIV/0!</v>
      </c>
    </row>
    <row r="41" spans="1:4" s="39" customFormat="1" ht="19.5" customHeight="1">
      <c r="A41" s="56" t="s">
        <v>1424</v>
      </c>
      <c r="B41" s="45"/>
      <c r="C41" s="45"/>
      <c r="D41" s="46" t="e">
        <f t="shared" si="0"/>
        <v>#DIV/0!</v>
      </c>
    </row>
    <row r="42" spans="1:4" s="39" customFormat="1" ht="19.5" customHeight="1">
      <c r="A42" s="56" t="s">
        <v>1425</v>
      </c>
      <c r="B42" s="45"/>
      <c r="C42" s="45"/>
      <c r="D42" s="46" t="e">
        <f t="shared" si="0"/>
        <v>#DIV/0!</v>
      </c>
    </row>
    <row r="43" spans="1:4" s="39" customFormat="1" ht="19.5" customHeight="1">
      <c r="A43" s="56" t="s">
        <v>1426</v>
      </c>
      <c r="B43" s="45"/>
      <c r="C43" s="45"/>
      <c r="D43" s="46" t="e">
        <f t="shared" si="0"/>
        <v>#DIV/0!</v>
      </c>
    </row>
    <row r="44" spans="1:4" s="39" customFormat="1" ht="19.5" customHeight="1">
      <c r="A44" s="56" t="s">
        <v>1427</v>
      </c>
      <c r="B44" s="45"/>
      <c r="C44" s="45"/>
      <c r="D44" s="46" t="e">
        <f t="shared" si="0"/>
        <v>#DIV/0!</v>
      </c>
    </row>
    <row r="45" spans="1:4" s="39" customFormat="1" ht="19.5" customHeight="1">
      <c r="A45" s="56" t="s">
        <v>1428</v>
      </c>
      <c r="B45" s="45"/>
      <c r="C45" s="45"/>
      <c r="D45" s="46" t="e">
        <f t="shared" si="0"/>
        <v>#DIV/0!</v>
      </c>
    </row>
    <row r="46" spans="1:4" s="39" customFormat="1" ht="19.5" customHeight="1">
      <c r="A46" s="56" t="s">
        <v>1429</v>
      </c>
      <c r="B46" s="45">
        <v>-363</v>
      </c>
      <c r="C46" s="45">
        <v>200</v>
      </c>
      <c r="D46" s="46">
        <f t="shared" si="0"/>
        <v>-0.5509641873278237</v>
      </c>
    </row>
    <row r="47" spans="1:4" s="39" customFormat="1" ht="19.5" customHeight="1">
      <c r="A47" s="56" t="s">
        <v>1411</v>
      </c>
      <c r="B47" s="45">
        <v>-363</v>
      </c>
      <c r="C47" s="45">
        <v>200</v>
      </c>
      <c r="D47" s="46">
        <f t="shared" si="0"/>
        <v>-0.5509641873278237</v>
      </c>
    </row>
    <row r="48" spans="1:4" s="39" customFormat="1" ht="19.5" customHeight="1">
      <c r="A48" s="56" t="s">
        <v>1412</v>
      </c>
      <c r="B48" s="45"/>
      <c r="C48" s="45"/>
      <c r="D48" s="46" t="e">
        <f t="shared" si="0"/>
        <v>#DIV/0!</v>
      </c>
    </row>
    <row r="49" spans="1:4" s="39" customFormat="1" ht="19.5" customHeight="1">
      <c r="A49" s="56" t="s">
        <v>1430</v>
      </c>
      <c r="B49" s="45"/>
      <c r="C49" s="45"/>
      <c r="D49" s="46" t="e">
        <f t="shared" si="0"/>
        <v>#DIV/0!</v>
      </c>
    </row>
    <row r="50" spans="1:4" s="39" customFormat="1" ht="19.5" customHeight="1">
      <c r="A50" s="56" t="s">
        <v>1431</v>
      </c>
      <c r="B50" s="45">
        <v>20</v>
      </c>
      <c r="C50" s="45">
        <v>300</v>
      </c>
      <c r="D50" s="46">
        <f t="shared" si="0"/>
        <v>15</v>
      </c>
    </row>
    <row r="51" spans="1:4" s="39" customFormat="1" ht="19.5" customHeight="1">
      <c r="A51" s="56" t="s">
        <v>1432</v>
      </c>
      <c r="B51" s="45"/>
      <c r="C51" s="45"/>
      <c r="D51" s="46" t="e">
        <f t="shared" si="0"/>
        <v>#DIV/0!</v>
      </c>
    </row>
    <row r="52" spans="1:4" s="39" customFormat="1" ht="19.5" customHeight="1">
      <c r="A52" s="56" t="s">
        <v>1433</v>
      </c>
      <c r="B52" s="45"/>
      <c r="C52" s="45"/>
      <c r="D52" s="46" t="e">
        <f t="shared" si="0"/>
        <v>#DIV/0!</v>
      </c>
    </row>
    <row r="53" spans="1:4" s="39" customFormat="1" ht="19.5" customHeight="1">
      <c r="A53" s="56" t="s">
        <v>1434</v>
      </c>
      <c r="B53" s="45"/>
      <c r="C53" s="45"/>
      <c r="D53" s="46" t="e">
        <f t="shared" si="0"/>
        <v>#DIV/0!</v>
      </c>
    </row>
    <row r="54" spans="1:4" s="39" customFormat="1" ht="19.5" customHeight="1">
      <c r="A54" s="56" t="s">
        <v>1435</v>
      </c>
      <c r="B54" s="45"/>
      <c r="C54" s="45"/>
      <c r="D54" s="46" t="e">
        <f t="shared" si="0"/>
        <v>#DIV/0!</v>
      </c>
    </row>
    <row r="55" spans="1:4" s="39" customFormat="1" ht="19.5" customHeight="1">
      <c r="A55" s="56" t="s">
        <v>1436</v>
      </c>
      <c r="B55" s="45"/>
      <c r="C55" s="45"/>
      <c r="D55" s="46" t="e">
        <f t="shared" si="0"/>
        <v>#DIV/0!</v>
      </c>
    </row>
    <row r="56" spans="1:4" s="39" customFormat="1" ht="19.5" customHeight="1">
      <c r="A56" s="56" t="s">
        <v>1437</v>
      </c>
      <c r="B56" s="45"/>
      <c r="C56" s="45"/>
      <c r="D56" s="46" t="e">
        <f t="shared" si="0"/>
        <v>#DIV/0!</v>
      </c>
    </row>
    <row r="57" spans="1:4" s="39" customFormat="1" ht="19.5" customHeight="1">
      <c r="A57" s="56" t="s">
        <v>1438</v>
      </c>
      <c r="B57" s="45">
        <v>-2198</v>
      </c>
      <c r="C57" s="45">
        <v>30</v>
      </c>
      <c r="D57" s="46">
        <f t="shared" si="0"/>
        <v>-0.01364877161055505</v>
      </c>
    </row>
    <row r="58" spans="1:4" s="39" customFormat="1" ht="19.5" customHeight="1">
      <c r="A58" s="56" t="s">
        <v>1424</v>
      </c>
      <c r="B58" s="45">
        <v>-30</v>
      </c>
      <c r="C58" s="45"/>
      <c r="D58" s="46">
        <f t="shared" si="0"/>
        <v>0</v>
      </c>
    </row>
    <row r="59" spans="1:4" s="39" customFormat="1" ht="19.5" customHeight="1">
      <c r="A59" s="56" t="s">
        <v>1425</v>
      </c>
      <c r="B59" s="45">
        <v>67</v>
      </c>
      <c r="C59" s="45">
        <v>30</v>
      </c>
      <c r="D59" s="46">
        <f t="shared" si="0"/>
        <v>0.44776119402985076</v>
      </c>
    </row>
    <row r="60" spans="1:4" s="39" customFormat="1" ht="19.5" customHeight="1">
      <c r="A60" s="56" t="s">
        <v>1426</v>
      </c>
      <c r="B60" s="45">
        <v>-2235</v>
      </c>
      <c r="C60" s="45"/>
      <c r="D60" s="46">
        <f t="shared" si="0"/>
        <v>0</v>
      </c>
    </row>
    <row r="61" spans="1:4" s="39" customFormat="1" ht="19.5" customHeight="1">
      <c r="A61" s="56" t="s">
        <v>1427</v>
      </c>
      <c r="B61" s="45"/>
      <c r="C61" s="45"/>
      <c r="D61" s="46" t="e">
        <f t="shared" si="0"/>
        <v>#DIV/0!</v>
      </c>
    </row>
    <row r="62" spans="1:4" s="39" customFormat="1" ht="19.5" customHeight="1">
      <c r="A62" s="56" t="s">
        <v>1439</v>
      </c>
      <c r="B62" s="45"/>
      <c r="C62" s="45"/>
      <c r="D62" s="46" t="e">
        <f t="shared" si="0"/>
        <v>#DIV/0!</v>
      </c>
    </row>
    <row r="63" spans="1:4" s="39" customFormat="1" ht="19.5" customHeight="1">
      <c r="A63" s="56" t="s">
        <v>1440</v>
      </c>
      <c r="B63" s="57">
        <v>98</v>
      </c>
      <c r="C63" s="58">
        <v>300</v>
      </c>
      <c r="D63" s="46">
        <f t="shared" si="0"/>
        <v>3.061224489795918</v>
      </c>
    </row>
    <row r="64" spans="1:4" s="39" customFormat="1" ht="19.5" customHeight="1">
      <c r="A64" s="56" t="s">
        <v>1441</v>
      </c>
      <c r="B64" s="59">
        <f>SUM(B65,B71,B76,B81,B84)</f>
        <v>1114</v>
      </c>
      <c r="C64" s="59">
        <f>SUM(C65,C71,C76,C81,C84)</f>
        <v>1190</v>
      </c>
      <c r="D64" s="46">
        <f t="shared" si="0"/>
        <v>1.0682226211849193</v>
      </c>
    </row>
    <row r="65" spans="1:4" s="39" customFormat="1" ht="19.5" customHeight="1">
      <c r="A65" s="56" t="s">
        <v>1442</v>
      </c>
      <c r="B65" s="45"/>
      <c r="C65" s="45"/>
      <c r="D65" s="46" t="e">
        <f t="shared" si="0"/>
        <v>#DIV/0!</v>
      </c>
    </row>
    <row r="66" spans="1:4" s="39" customFormat="1" ht="19.5" customHeight="1">
      <c r="A66" s="56" t="s">
        <v>1443</v>
      </c>
      <c r="B66" s="45"/>
      <c r="C66" s="45"/>
      <c r="D66" s="46" t="e">
        <f t="shared" si="0"/>
        <v>#DIV/0!</v>
      </c>
    </row>
    <row r="67" spans="1:4" s="39" customFormat="1" ht="19.5" customHeight="1">
      <c r="A67" s="56" t="s">
        <v>1444</v>
      </c>
      <c r="B67" s="45"/>
      <c r="C67" s="45"/>
      <c r="D67" s="46" t="e">
        <f t="shared" si="0"/>
        <v>#DIV/0!</v>
      </c>
    </row>
    <row r="68" spans="1:4" s="39" customFormat="1" ht="19.5" customHeight="1">
      <c r="A68" s="56" t="s">
        <v>1445</v>
      </c>
      <c r="B68" s="45"/>
      <c r="C68" s="45"/>
      <c r="D68" s="46" t="e">
        <f t="shared" si="0"/>
        <v>#DIV/0!</v>
      </c>
    </row>
    <row r="69" spans="1:4" s="39" customFormat="1" ht="19.5" customHeight="1">
      <c r="A69" s="56" t="s">
        <v>1446</v>
      </c>
      <c r="B69" s="45"/>
      <c r="C69" s="45"/>
      <c r="D69" s="46" t="e">
        <f aca="true" t="shared" si="1" ref="D69:D132">C69/B69*100%</f>
        <v>#DIV/0!</v>
      </c>
    </row>
    <row r="70" spans="1:4" s="39" customFormat="1" ht="19.5" customHeight="1">
      <c r="A70" s="56" t="s">
        <v>1447</v>
      </c>
      <c r="B70" s="45"/>
      <c r="C70" s="45"/>
      <c r="D70" s="46" t="e">
        <f t="shared" si="1"/>
        <v>#DIV/0!</v>
      </c>
    </row>
    <row r="71" spans="1:4" s="39" customFormat="1" ht="19.5" customHeight="1">
      <c r="A71" s="56" t="s">
        <v>1448</v>
      </c>
      <c r="B71" s="58">
        <v>923</v>
      </c>
      <c r="C71" s="58">
        <v>1000</v>
      </c>
      <c r="D71" s="46">
        <f t="shared" si="1"/>
        <v>1.0834236186348862</v>
      </c>
    </row>
    <row r="72" spans="1:4" s="39" customFormat="1" ht="19.5" customHeight="1">
      <c r="A72" s="56" t="s">
        <v>1398</v>
      </c>
      <c r="B72" s="57">
        <v>876</v>
      </c>
      <c r="C72" s="60">
        <v>1000</v>
      </c>
      <c r="D72" s="46">
        <f t="shared" si="1"/>
        <v>1.1415525114155252</v>
      </c>
    </row>
    <row r="73" spans="1:4" s="39" customFormat="1" ht="19.5" customHeight="1">
      <c r="A73" s="56" t="s">
        <v>1449</v>
      </c>
      <c r="B73" s="57"/>
      <c r="C73" s="60"/>
      <c r="D73" s="46" t="e">
        <f t="shared" si="1"/>
        <v>#DIV/0!</v>
      </c>
    </row>
    <row r="74" spans="1:4" s="39" customFormat="1" ht="19.5" customHeight="1">
      <c r="A74" s="56" t="s">
        <v>1450</v>
      </c>
      <c r="B74" s="57"/>
      <c r="C74" s="60"/>
      <c r="D74" s="46" t="e">
        <f t="shared" si="1"/>
        <v>#DIV/0!</v>
      </c>
    </row>
    <row r="75" spans="1:4" s="39" customFormat="1" ht="19.5" customHeight="1">
      <c r="A75" s="56" t="s">
        <v>1451</v>
      </c>
      <c r="B75" s="57">
        <v>47</v>
      </c>
      <c r="C75" s="60"/>
      <c r="D75" s="46">
        <f t="shared" si="1"/>
        <v>0</v>
      </c>
    </row>
    <row r="76" spans="1:4" s="39" customFormat="1" ht="19.5" customHeight="1">
      <c r="A76" s="56" t="s">
        <v>1452</v>
      </c>
      <c r="B76" s="45"/>
      <c r="C76" s="45"/>
      <c r="D76" s="46" t="e">
        <f t="shared" si="1"/>
        <v>#DIV/0!</v>
      </c>
    </row>
    <row r="77" spans="1:4" s="39" customFormat="1" ht="19.5" customHeight="1">
      <c r="A77" s="56" t="s">
        <v>1398</v>
      </c>
      <c r="B77" s="45"/>
      <c r="C77" s="45"/>
      <c r="D77" s="46" t="e">
        <f t="shared" si="1"/>
        <v>#DIV/0!</v>
      </c>
    </row>
    <row r="78" spans="1:4" s="39" customFormat="1" ht="19.5" customHeight="1">
      <c r="A78" s="56" t="s">
        <v>1449</v>
      </c>
      <c r="B78" s="45"/>
      <c r="C78" s="45"/>
      <c r="D78" s="46" t="e">
        <f t="shared" si="1"/>
        <v>#DIV/0!</v>
      </c>
    </row>
    <row r="79" spans="1:4" s="39" customFormat="1" ht="19.5" customHeight="1">
      <c r="A79" s="56" t="s">
        <v>1453</v>
      </c>
      <c r="B79" s="45"/>
      <c r="C79" s="45"/>
      <c r="D79" s="46" t="e">
        <f t="shared" si="1"/>
        <v>#DIV/0!</v>
      </c>
    </row>
    <row r="80" spans="1:4" s="39" customFormat="1" ht="19.5" customHeight="1">
      <c r="A80" s="56" t="s">
        <v>1454</v>
      </c>
      <c r="B80" s="45"/>
      <c r="C80" s="45"/>
      <c r="D80" s="46" t="e">
        <f t="shared" si="1"/>
        <v>#DIV/0!</v>
      </c>
    </row>
    <row r="81" spans="1:4" s="39" customFormat="1" ht="19.5" customHeight="1">
      <c r="A81" s="56" t="s">
        <v>1455</v>
      </c>
      <c r="B81" s="45"/>
      <c r="C81" s="45"/>
      <c r="D81" s="46" t="e">
        <f t="shared" si="1"/>
        <v>#DIV/0!</v>
      </c>
    </row>
    <row r="82" spans="1:4" s="39" customFormat="1" ht="19.5" customHeight="1">
      <c r="A82" s="56" t="s">
        <v>1456</v>
      </c>
      <c r="B82" s="45"/>
      <c r="C82" s="45"/>
      <c r="D82" s="46" t="e">
        <f t="shared" si="1"/>
        <v>#DIV/0!</v>
      </c>
    </row>
    <row r="83" spans="1:4" s="39" customFormat="1" ht="19.5" customHeight="1">
      <c r="A83" s="56" t="s">
        <v>1457</v>
      </c>
      <c r="B83" s="45"/>
      <c r="C83" s="45"/>
      <c r="D83" s="46" t="e">
        <f t="shared" si="1"/>
        <v>#DIV/0!</v>
      </c>
    </row>
    <row r="84" spans="1:4" s="39" customFormat="1" ht="19.5" customHeight="1">
      <c r="A84" s="56" t="s">
        <v>1458</v>
      </c>
      <c r="B84" s="60">
        <v>191</v>
      </c>
      <c r="C84" s="60">
        <v>190</v>
      </c>
      <c r="D84" s="46">
        <f t="shared" si="1"/>
        <v>0.9947643979057592</v>
      </c>
    </row>
    <row r="85" spans="1:4" s="39" customFormat="1" ht="19.5" customHeight="1">
      <c r="A85" s="56" t="s">
        <v>1456</v>
      </c>
      <c r="B85" s="57"/>
      <c r="C85" s="60"/>
      <c r="D85" s="46" t="e">
        <f t="shared" si="1"/>
        <v>#DIV/0!</v>
      </c>
    </row>
    <row r="86" spans="1:4" s="39" customFormat="1" ht="19.5" customHeight="1">
      <c r="A86" s="56" t="s">
        <v>1459</v>
      </c>
      <c r="B86" s="57"/>
      <c r="C86" s="60"/>
      <c r="D86" s="46" t="e">
        <f t="shared" si="1"/>
        <v>#DIV/0!</v>
      </c>
    </row>
    <row r="87" spans="1:4" s="39" customFormat="1" ht="19.5" customHeight="1">
      <c r="A87" s="56" t="s">
        <v>1460</v>
      </c>
      <c r="B87" s="57"/>
      <c r="C87" s="60"/>
      <c r="D87" s="46" t="e">
        <f t="shared" si="1"/>
        <v>#DIV/0!</v>
      </c>
    </row>
    <row r="88" spans="1:4" s="39" customFormat="1" ht="19.5" customHeight="1">
      <c r="A88" s="56" t="s">
        <v>1461</v>
      </c>
      <c r="B88" s="57">
        <v>191</v>
      </c>
      <c r="C88" s="60">
        <v>190</v>
      </c>
      <c r="D88" s="46">
        <f t="shared" si="1"/>
        <v>0.9947643979057592</v>
      </c>
    </row>
    <row r="89" spans="1:4" s="39" customFormat="1" ht="19.5" customHeight="1">
      <c r="A89" s="56" t="s">
        <v>1462</v>
      </c>
      <c r="B89" s="45"/>
      <c r="C89" s="45"/>
      <c r="D89" s="46" t="e">
        <f t="shared" si="1"/>
        <v>#DIV/0!</v>
      </c>
    </row>
    <row r="90" spans="1:4" s="39" customFormat="1" ht="19.5" customHeight="1">
      <c r="A90" s="56" t="s">
        <v>1463</v>
      </c>
      <c r="B90" s="45"/>
      <c r="C90" s="45"/>
      <c r="D90" s="46" t="e">
        <f t="shared" si="1"/>
        <v>#DIV/0!</v>
      </c>
    </row>
    <row r="91" spans="1:4" s="39" customFormat="1" ht="19.5" customHeight="1">
      <c r="A91" s="56" t="s">
        <v>1464</v>
      </c>
      <c r="B91" s="45"/>
      <c r="C91" s="45"/>
      <c r="D91" s="46" t="e">
        <f t="shared" si="1"/>
        <v>#DIV/0!</v>
      </c>
    </row>
    <row r="92" spans="1:4" s="39" customFormat="1" ht="19.5" customHeight="1">
      <c r="A92" s="56" t="s">
        <v>1465</v>
      </c>
      <c r="B92" s="45"/>
      <c r="C92" s="45"/>
      <c r="D92" s="46" t="e">
        <f t="shared" si="1"/>
        <v>#DIV/0!</v>
      </c>
    </row>
    <row r="93" spans="1:4" s="39" customFormat="1" ht="19.5" customHeight="1">
      <c r="A93" s="56" t="s">
        <v>1466</v>
      </c>
      <c r="B93" s="45"/>
      <c r="C93" s="45"/>
      <c r="D93" s="46" t="e">
        <f t="shared" si="1"/>
        <v>#DIV/0!</v>
      </c>
    </row>
    <row r="94" spans="1:4" s="39" customFormat="1" ht="19.5" customHeight="1">
      <c r="A94" s="56" t="s">
        <v>1467</v>
      </c>
      <c r="B94" s="45"/>
      <c r="C94" s="45"/>
      <c r="D94" s="46" t="e">
        <f t="shared" si="1"/>
        <v>#DIV/0!</v>
      </c>
    </row>
    <row r="95" spans="1:4" s="39" customFormat="1" ht="19.5" customHeight="1">
      <c r="A95" s="56" t="s">
        <v>1468</v>
      </c>
      <c r="B95" s="45"/>
      <c r="C95" s="45"/>
      <c r="D95" s="46" t="e">
        <f t="shared" si="1"/>
        <v>#DIV/0!</v>
      </c>
    </row>
    <row r="96" spans="1:4" s="39" customFormat="1" ht="19.5" customHeight="1">
      <c r="A96" s="56" t="s">
        <v>1466</v>
      </c>
      <c r="B96" s="45"/>
      <c r="C96" s="45"/>
      <c r="D96" s="46" t="e">
        <f t="shared" si="1"/>
        <v>#DIV/0!</v>
      </c>
    </row>
    <row r="97" spans="1:4" s="39" customFormat="1" ht="19.5" customHeight="1">
      <c r="A97" s="56" t="s">
        <v>1469</v>
      </c>
      <c r="B97" s="45"/>
      <c r="C97" s="45"/>
      <c r="D97" s="46" t="e">
        <f t="shared" si="1"/>
        <v>#DIV/0!</v>
      </c>
    </row>
    <row r="98" spans="1:4" s="39" customFormat="1" ht="19.5" customHeight="1">
      <c r="A98" s="56" t="s">
        <v>1470</v>
      </c>
      <c r="B98" s="45"/>
      <c r="C98" s="45"/>
      <c r="D98" s="46" t="e">
        <f t="shared" si="1"/>
        <v>#DIV/0!</v>
      </c>
    </row>
    <row r="99" spans="1:4" s="39" customFormat="1" ht="19.5" customHeight="1">
      <c r="A99" s="56" t="s">
        <v>1471</v>
      </c>
      <c r="B99" s="45"/>
      <c r="C99" s="45"/>
      <c r="D99" s="46" t="e">
        <f t="shared" si="1"/>
        <v>#DIV/0!</v>
      </c>
    </row>
    <row r="100" spans="1:4" s="39" customFormat="1" ht="19.5" customHeight="1">
      <c r="A100" s="56" t="s">
        <v>1472</v>
      </c>
      <c r="B100" s="45"/>
      <c r="C100" s="45"/>
      <c r="D100" s="46" t="e">
        <f t="shared" si="1"/>
        <v>#DIV/0!</v>
      </c>
    </row>
    <row r="101" spans="1:4" s="39" customFormat="1" ht="19.5" customHeight="1">
      <c r="A101" s="56" t="s">
        <v>1473</v>
      </c>
      <c r="B101" s="45"/>
      <c r="C101" s="45"/>
      <c r="D101" s="46" t="e">
        <f t="shared" si="1"/>
        <v>#DIV/0!</v>
      </c>
    </row>
    <row r="102" spans="1:4" s="39" customFormat="1" ht="19.5" customHeight="1">
      <c r="A102" s="56" t="s">
        <v>1474</v>
      </c>
      <c r="B102" s="45"/>
      <c r="C102" s="45"/>
      <c r="D102" s="46" t="e">
        <f t="shared" si="1"/>
        <v>#DIV/0!</v>
      </c>
    </row>
    <row r="103" spans="1:4" s="39" customFormat="1" ht="19.5" customHeight="1">
      <c r="A103" s="56" t="s">
        <v>1475</v>
      </c>
      <c r="B103" s="45"/>
      <c r="C103" s="45"/>
      <c r="D103" s="46" t="e">
        <f t="shared" si="1"/>
        <v>#DIV/0!</v>
      </c>
    </row>
    <row r="104" spans="1:4" s="39" customFormat="1" ht="19.5" customHeight="1">
      <c r="A104" s="56" t="s">
        <v>1476</v>
      </c>
      <c r="B104" s="45"/>
      <c r="C104" s="45"/>
      <c r="D104" s="46" t="e">
        <f t="shared" si="1"/>
        <v>#DIV/0!</v>
      </c>
    </row>
    <row r="105" spans="1:4" s="39" customFormat="1" ht="19.5" customHeight="1">
      <c r="A105" s="56" t="s">
        <v>1477</v>
      </c>
      <c r="B105" s="45"/>
      <c r="C105" s="45"/>
      <c r="D105" s="46" t="e">
        <f t="shared" si="1"/>
        <v>#DIV/0!</v>
      </c>
    </row>
    <row r="106" spans="1:4" s="39" customFormat="1" ht="19.5" customHeight="1">
      <c r="A106" s="56" t="s">
        <v>1478</v>
      </c>
      <c r="B106" s="45"/>
      <c r="C106" s="45"/>
      <c r="D106" s="46" t="e">
        <f t="shared" si="1"/>
        <v>#DIV/0!</v>
      </c>
    </row>
    <row r="107" spans="1:4" s="39" customFormat="1" ht="19.5" customHeight="1">
      <c r="A107" s="56" t="s">
        <v>1479</v>
      </c>
      <c r="B107" s="45"/>
      <c r="C107" s="45"/>
      <c r="D107" s="46" t="e">
        <f t="shared" si="1"/>
        <v>#DIV/0!</v>
      </c>
    </row>
    <row r="108" spans="1:4" s="39" customFormat="1" ht="19.5" customHeight="1">
      <c r="A108" s="56" t="s">
        <v>1480</v>
      </c>
      <c r="B108" s="45"/>
      <c r="C108" s="45"/>
      <c r="D108" s="46" t="e">
        <f t="shared" si="1"/>
        <v>#DIV/0!</v>
      </c>
    </row>
    <row r="109" spans="1:4" s="39" customFormat="1" ht="19.5" customHeight="1">
      <c r="A109" s="56" t="s">
        <v>1481</v>
      </c>
      <c r="B109" s="45"/>
      <c r="C109" s="45"/>
      <c r="D109" s="46" t="e">
        <f t="shared" si="1"/>
        <v>#DIV/0!</v>
      </c>
    </row>
    <row r="110" spans="1:4" s="39" customFormat="1" ht="19.5" customHeight="1">
      <c r="A110" s="56" t="s">
        <v>1482</v>
      </c>
      <c r="B110" s="45"/>
      <c r="C110" s="45"/>
      <c r="D110" s="46" t="e">
        <f t="shared" si="1"/>
        <v>#DIV/0!</v>
      </c>
    </row>
    <row r="111" spans="1:4" s="39" customFormat="1" ht="19.5" customHeight="1">
      <c r="A111" s="56" t="s">
        <v>1483</v>
      </c>
      <c r="B111" s="45"/>
      <c r="C111" s="45"/>
      <c r="D111" s="46" t="e">
        <f t="shared" si="1"/>
        <v>#DIV/0!</v>
      </c>
    </row>
    <row r="112" spans="1:4" s="39" customFormat="1" ht="19.5" customHeight="1">
      <c r="A112" s="56" t="s">
        <v>1484</v>
      </c>
      <c r="B112" s="45"/>
      <c r="C112" s="45"/>
      <c r="D112" s="46" t="e">
        <f t="shared" si="1"/>
        <v>#DIV/0!</v>
      </c>
    </row>
    <row r="113" spans="1:4" s="39" customFormat="1" ht="19.5" customHeight="1">
      <c r="A113" s="56" t="s">
        <v>1485</v>
      </c>
      <c r="B113" s="45"/>
      <c r="C113" s="45"/>
      <c r="D113" s="46" t="e">
        <f t="shared" si="1"/>
        <v>#DIV/0!</v>
      </c>
    </row>
    <row r="114" spans="1:4" s="39" customFormat="1" ht="19.5" customHeight="1">
      <c r="A114" s="56" t="s">
        <v>1486</v>
      </c>
      <c r="B114" s="45"/>
      <c r="C114" s="45"/>
      <c r="D114" s="46" t="e">
        <f t="shared" si="1"/>
        <v>#DIV/0!</v>
      </c>
    </row>
    <row r="115" spans="1:4" s="39" customFormat="1" ht="19.5" customHeight="1">
      <c r="A115" s="56" t="s">
        <v>1487</v>
      </c>
      <c r="B115" s="45"/>
      <c r="C115" s="45"/>
      <c r="D115" s="46" t="e">
        <f t="shared" si="1"/>
        <v>#DIV/0!</v>
      </c>
    </row>
    <row r="116" spans="1:4" s="39" customFormat="1" ht="19.5" customHeight="1">
      <c r="A116" s="56" t="s">
        <v>1488</v>
      </c>
      <c r="B116" s="45"/>
      <c r="C116" s="45"/>
      <c r="D116" s="46" t="e">
        <f t="shared" si="1"/>
        <v>#DIV/0!</v>
      </c>
    </row>
    <row r="117" spans="1:4" s="39" customFormat="1" ht="19.5" customHeight="1">
      <c r="A117" s="56" t="s">
        <v>1489</v>
      </c>
      <c r="B117" s="45"/>
      <c r="C117" s="45"/>
      <c r="D117" s="46" t="e">
        <f t="shared" si="1"/>
        <v>#DIV/0!</v>
      </c>
    </row>
    <row r="118" spans="1:4" s="39" customFormat="1" ht="19.5" customHeight="1">
      <c r="A118" s="56" t="s">
        <v>1490</v>
      </c>
      <c r="B118" s="45"/>
      <c r="C118" s="45"/>
      <c r="D118" s="46" t="e">
        <f t="shared" si="1"/>
        <v>#DIV/0!</v>
      </c>
    </row>
    <row r="119" spans="1:4" s="39" customFormat="1" ht="19.5" customHeight="1">
      <c r="A119" s="56" t="s">
        <v>1491</v>
      </c>
      <c r="B119" s="45"/>
      <c r="C119" s="45"/>
      <c r="D119" s="46" t="e">
        <f t="shared" si="1"/>
        <v>#DIV/0!</v>
      </c>
    </row>
    <row r="120" spans="1:4" s="39" customFormat="1" ht="19.5" customHeight="1">
      <c r="A120" s="56" t="s">
        <v>1492</v>
      </c>
      <c r="B120" s="45"/>
      <c r="C120" s="45"/>
      <c r="D120" s="46" t="e">
        <f t="shared" si="1"/>
        <v>#DIV/0!</v>
      </c>
    </row>
    <row r="121" spans="1:4" s="39" customFormat="1" ht="19.5" customHeight="1">
      <c r="A121" s="56" t="s">
        <v>1493</v>
      </c>
      <c r="B121" s="45"/>
      <c r="C121" s="45"/>
      <c r="D121" s="46" t="e">
        <f t="shared" si="1"/>
        <v>#DIV/0!</v>
      </c>
    </row>
    <row r="122" spans="1:4" ht="19.5" customHeight="1">
      <c r="A122" s="61" t="s">
        <v>1494</v>
      </c>
      <c r="B122" s="62"/>
      <c r="C122" s="62"/>
      <c r="D122" s="46" t="e">
        <f t="shared" si="1"/>
        <v>#DIV/0!</v>
      </c>
    </row>
    <row r="123" spans="1:4" ht="19.5" customHeight="1">
      <c r="A123" s="61" t="s">
        <v>1495</v>
      </c>
      <c r="B123" s="62"/>
      <c r="C123" s="62"/>
      <c r="D123" s="46" t="e">
        <f t="shared" si="1"/>
        <v>#DIV/0!</v>
      </c>
    </row>
    <row r="124" spans="1:4" ht="19.5" customHeight="1">
      <c r="A124" s="61" t="s">
        <v>1496</v>
      </c>
      <c r="B124" s="62"/>
      <c r="C124" s="62"/>
      <c r="D124" s="46" t="e">
        <f t="shared" si="1"/>
        <v>#DIV/0!</v>
      </c>
    </row>
    <row r="125" spans="1:4" ht="19.5" customHeight="1">
      <c r="A125" s="61" t="s">
        <v>1497</v>
      </c>
      <c r="B125" s="62"/>
      <c r="C125" s="62"/>
      <c r="D125" s="46" t="e">
        <f t="shared" si="1"/>
        <v>#DIV/0!</v>
      </c>
    </row>
    <row r="126" spans="1:4" ht="19.5" customHeight="1">
      <c r="A126" s="61" t="s">
        <v>1498</v>
      </c>
      <c r="B126" s="62"/>
      <c r="C126" s="62"/>
      <c r="D126" s="46" t="e">
        <f t="shared" si="1"/>
        <v>#DIV/0!</v>
      </c>
    </row>
    <row r="127" spans="1:4" ht="19.5" customHeight="1">
      <c r="A127" s="61" t="s">
        <v>1499</v>
      </c>
      <c r="B127" s="62"/>
      <c r="C127" s="62"/>
      <c r="D127" s="46" t="e">
        <f t="shared" si="1"/>
        <v>#DIV/0!</v>
      </c>
    </row>
    <row r="128" spans="1:4" ht="19.5" customHeight="1">
      <c r="A128" s="61" t="s">
        <v>1500</v>
      </c>
      <c r="B128" s="62"/>
      <c r="C128" s="62"/>
      <c r="D128" s="46" t="e">
        <f t="shared" si="1"/>
        <v>#DIV/0!</v>
      </c>
    </row>
    <row r="129" spans="1:4" ht="19.5" customHeight="1">
      <c r="A129" s="61" t="s">
        <v>1501</v>
      </c>
      <c r="B129" s="62"/>
      <c r="C129" s="62"/>
      <c r="D129" s="46" t="e">
        <f t="shared" si="1"/>
        <v>#DIV/0!</v>
      </c>
    </row>
    <row r="130" spans="1:4" ht="19.5" customHeight="1">
      <c r="A130" s="61" t="s">
        <v>1502</v>
      </c>
      <c r="B130" s="62">
        <v>18</v>
      </c>
      <c r="C130" s="62">
        <v>20</v>
      </c>
      <c r="D130" s="46">
        <f t="shared" si="1"/>
        <v>1.1111111111111112</v>
      </c>
    </row>
    <row r="131" spans="1:4" ht="19.5" customHeight="1">
      <c r="A131" s="61" t="s">
        <v>1503</v>
      </c>
      <c r="B131" s="62">
        <v>2</v>
      </c>
      <c r="C131" s="62">
        <v>10</v>
      </c>
      <c r="D131" s="46">
        <f t="shared" si="1"/>
        <v>5</v>
      </c>
    </row>
    <row r="132" spans="1:4" ht="19.5" customHeight="1">
      <c r="A132" s="61" t="s">
        <v>1504</v>
      </c>
      <c r="B132" s="62"/>
      <c r="C132" s="62"/>
      <c r="D132" s="46" t="e">
        <f t="shared" si="1"/>
        <v>#DIV/0!</v>
      </c>
    </row>
    <row r="133" spans="1:4" ht="19.5" customHeight="1">
      <c r="A133" s="61" t="s">
        <v>1505</v>
      </c>
      <c r="B133" s="62"/>
      <c r="C133" s="62"/>
      <c r="D133" s="46" t="e">
        <f aca="true" t="shared" si="2" ref="D133:D192">C133/B133*100%</f>
        <v>#DIV/0!</v>
      </c>
    </row>
    <row r="134" spans="1:4" ht="19.5" customHeight="1">
      <c r="A134" s="61" t="s">
        <v>1506</v>
      </c>
      <c r="B134" s="62"/>
      <c r="C134" s="62"/>
      <c r="D134" s="46" t="e">
        <f t="shared" si="2"/>
        <v>#DIV/0!</v>
      </c>
    </row>
    <row r="135" spans="1:4" ht="19.5" customHeight="1">
      <c r="A135" s="61" t="s">
        <v>1507</v>
      </c>
      <c r="B135" s="62"/>
      <c r="C135" s="62"/>
      <c r="D135" s="46" t="e">
        <f t="shared" si="2"/>
        <v>#DIV/0!</v>
      </c>
    </row>
    <row r="136" spans="1:4" ht="19.5" customHeight="1">
      <c r="A136" s="61" t="s">
        <v>1508</v>
      </c>
      <c r="B136" s="62"/>
      <c r="C136" s="62"/>
      <c r="D136" s="46" t="e">
        <f t="shared" si="2"/>
        <v>#DIV/0!</v>
      </c>
    </row>
    <row r="137" spans="1:4" ht="19.5" customHeight="1">
      <c r="A137" s="61" t="s">
        <v>1509</v>
      </c>
      <c r="B137" s="62">
        <v>2</v>
      </c>
      <c r="C137" s="62">
        <v>10</v>
      </c>
      <c r="D137" s="46">
        <f t="shared" si="2"/>
        <v>5</v>
      </c>
    </row>
    <row r="138" spans="1:4" ht="19.5" customHeight="1">
      <c r="A138" s="61" t="s">
        <v>1510</v>
      </c>
      <c r="B138" s="62">
        <v>16</v>
      </c>
      <c r="C138" s="62">
        <v>10</v>
      </c>
      <c r="D138" s="46">
        <f t="shared" si="2"/>
        <v>0.625</v>
      </c>
    </row>
    <row r="139" spans="1:4" ht="19.5" customHeight="1">
      <c r="A139" s="61" t="s">
        <v>1511</v>
      </c>
      <c r="B139" s="62"/>
      <c r="C139" s="62"/>
      <c r="D139" s="46" t="e">
        <f t="shared" si="2"/>
        <v>#DIV/0!</v>
      </c>
    </row>
    <row r="140" spans="1:4" ht="19.5" customHeight="1">
      <c r="A140" s="61" t="s">
        <v>1512</v>
      </c>
      <c r="B140" s="62"/>
      <c r="C140" s="62"/>
      <c r="D140" s="46" t="e">
        <f t="shared" si="2"/>
        <v>#DIV/0!</v>
      </c>
    </row>
    <row r="141" spans="1:4" ht="19.5" customHeight="1">
      <c r="A141" s="61" t="s">
        <v>1513</v>
      </c>
      <c r="B141" s="62"/>
      <c r="C141" s="62"/>
      <c r="D141" s="46" t="e">
        <f t="shared" si="2"/>
        <v>#DIV/0!</v>
      </c>
    </row>
    <row r="142" spans="1:4" ht="19.5" customHeight="1">
      <c r="A142" s="61" t="s">
        <v>1514</v>
      </c>
      <c r="B142" s="62"/>
      <c r="C142" s="62"/>
      <c r="D142" s="46" t="e">
        <f t="shared" si="2"/>
        <v>#DIV/0!</v>
      </c>
    </row>
    <row r="143" spans="1:4" ht="19.5" customHeight="1">
      <c r="A143" s="61" t="s">
        <v>1515</v>
      </c>
      <c r="B143" s="62">
        <v>16</v>
      </c>
      <c r="C143" s="62">
        <v>10</v>
      </c>
      <c r="D143" s="46">
        <f t="shared" si="2"/>
        <v>0.625</v>
      </c>
    </row>
    <row r="144" spans="1:4" ht="19.5" customHeight="1">
      <c r="A144" s="61" t="s">
        <v>1516</v>
      </c>
      <c r="B144" s="62">
        <v>0</v>
      </c>
      <c r="C144" s="62"/>
      <c r="D144" s="46" t="e">
        <f t="shared" si="2"/>
        <v>#DIV/0!</v>
      </c>
    </row>
    <row r="145" spans="1:4" ht="19.5" customHeight="1">
      <c r="A145" s="61" t="s">
        <v>1517</v>
      </c>
      <c r="B145" s="62">
        <v>0</v>
      </c>
      <c r="C145" s="62"/>
      <c r="D145" s="46" t="e">
        <f t="shared" si="2"/>
        <v>#DIV/0!</v>
      </c>
    </row>
    <row r="146" spans="1:4" ht="19.5" customHeight="1">
      <c r="A146" s="61" t="s">
        <v>1518</v>
      </c>
      <c r="B146" s="62"/>
      <c r="C146" s="62"/>
      <c r="D146" s="46" t="e">
        <f t="shared" si="2"/>
        <v>#DIV/0!</v>
      </c>
    </row>
    <row r="147" spans="1:4" ht="19.5" customHeight="1">
      <c r="A147" s="61" t="s">
        <v>1519</v>
      </c>
      <c r="B147" s="62">
        <v>90</v>
      </c>
      <c r="C147" s="62"/>
      <c r="D147" s="46">
        <f t="shared" si="2"/>
        <v>0</v>
      </c>
    </row>
    <row r="148" spans="1:4" ht="19.5" customHeight="1">
      <c r="A148" s="61" t="s">
        <v>1520</v>
      </c>
      <c r="B148" s="62">
        <v>90</v>
      </c>
      <c r="C148" s="62"/>
      <c r="D148" s="46">
        <f t="shared" si="2"/>
        <v>0</v>
      </c>
    </row>
    <row r="149" spans="1:4" ht="19.5" customHeight="1">
      <c r="A149" s="61" t="s">
        <v>1521</v>
      </c>
      <c r="B149" s="62"/>
      <c r="C149" s="62"/>
      <c r="D149" s="46" t="e">
        <f t="shared" si="2"/>
        <v>#DIV/0!</v>
      </c>
    </row>
    <row r="150" spans="1:4" ht="19.5" customHeight="1">
      <c r="A150" s="61" t="s">
        <v>1522</v>
      </c>
      <c r="B150" s="62"/>
      <c r="C150" s="62"/>
      <c r="D150" s="46" t="e">
        <f t="shared" si="2"/>
        <v>#DIV/0!</v>
      </c>
    </row>
    <row r="151" spans="1:4" ht="19.5" customHeight="1">
      <c r="A151" s="61" t="s">
        <v>1523</v>
      </c>
      <c r="B151" s="62"/>
      <c r="C151" s="62"/>
      <c r="D151" s="46" t="e">
        <f t="shared" si="2"/>
        <v>#DIV/0!</v>
      </c>
    </row>
    <row r="152" spans="1:4" ht="19.5" customHeight="1">
      <c r="A152" s="61" t="s">
        <v>1524</v>
      </c>
      <c r="B152" s="57">
        <v>90</v>
      </c>
      <c r="C152" s="62"/>
      <c r="D152" s="46">
        <f t="shared" si="2"/>
        <v>0</v>
      </c>
    </row>
    <row r="153" spans="1:4" ht="19.5" customHeight="1">
      <c r="A153" s="61" t="s">
        <v>1525</v>
      </c>
      <c r="B153" s="62"/>
      <c r="C153" s="62"/>
      <c r="D153" s="46" t="e">
        <f t="shared" si="2"/>
        <v>#DIV/0!</v>
      </c>
    </row>
    <row r="154" spans="1:4" ht="19.5" customHeight="1">
      <c r="A154" s="61" t="s">
        <v>1526</v>
      </c>
      <c r="B154" s="63">
        <f>SUM(B155,B156,B165)</f>
        <v>1280</v>
      </c>
      <c r="C154" s="63">
        <f>SUM(C155,C156,C165)</f>
        <v>1420</v>
      </c>
      <c r="D154" s="46">
        <f t="shared" si="2"/>
        <v>1.109375</v>
      </c>
    </row>
    <row r="155" spans="1:4" ht="19.5" customHeight="1">
      <c r="A155" s="61" t="s">
        <v>1527</v>
      </c>
      <c r="B155" s="62"/>
      <c r="C155" s="62"/>
      <c r="D155" s="46" t="e">
        <f t="shared" si="2"/>
        <v>#DIV/0!</v>
      </c>
    </row>
    <row r="156" spans="1:4" ht="19.5" customHeight="1">
      <c r="A156" s="61" t="s">
        <v>1528</v>
      </c>
      <c r="B156" s="62">
        <v>8</v>
      </c>
      <c r="C156" s="62"/>
      <c r="D156" s="46">
        <f t="shared" si="2"/>
        <v>0</v>
      </c>
    </row>
    <row r="157" spans="1:4" ht="19.5" customHeight="1">
      <c r="A157" s="61" t="s">
        <v>1529</v>
      </c>
      <c r="B157" s="62"/>
      <c r="C157" s="62"/>
      <c r="D157" s="46" t="e">
        <f t="shared" si="2"/>
        <v>#DIV/0!</v>
      </c>
    </row>
    <row r="158" spans="1:4" ht="19.5" customHeight="1">
      <c r="A158" s="61" t="s">
        <v>1530</v>
      </c>
      <c r="B158" s="62"/>
      <c r="C158" s="62"/>
      <c r="D158" s="46" t="e">
        <f t="shared" si="2"/>
        <v>#DIV/0!</v>
      </c>
    </row>
    <row r="159" spans="1:4" ht="19.5" customHeight="1">
      <c r="A159" s="61" t="s">
        <v>1531</v>
      </c>
      <c r="B159" s="62"/>
      <c r="C159" s="62"/>
      <c r="D159" s="46" t="e">
        <f t="shared" si="2"/>
        <v>#DIV/0!</v>
      </c>
    </row>
    <row r="160" spans="1:4" ht="19.5" customHeight="1">
      <c r="A160" s="61" t="s">
        <v>1532</v>
      </c>
      <c r="B160" s="62"/>
      <c r="C160" s="62"/>
      <c r="D160" s="46" t="e">
        <f t="shared" si="2"/>
        <v>#DIV/0!</v>
      </c>
    </row>
    <row r="161" spans="1:4" ht="19.5" customHeight="1">
      <c r="A161" s="61" t="s">
        <v>1533</v>
      </c>
      <c r="B161" s="62"/>
      <c r="C161" s="62"/>
      <c r="D161" s="46" t="e">
        <f t="shared" si="2"/>
        <v>#DIV/0!</v>
      </c>
    </row>
    <row r="162" spans="1:4" ht="19.5" customHeight="1">
      <c r="A162" s="61" t="s">
        <v>1534</v>
      </c>
      <c r="B162" s="62"/>
      <c r="C162" s="62"/>
      <c r="D162" s="46" t="e">
        <f t="shared" si="2"/>
        <v>#DIV/0!</v>
      </c>
    </row>
    <row r="163" spans="1:4" ht="19.5" customHeight="1">
      <c r="A163" s="61" t="s">
        <v>1535</v>
      </c>
      <c r="B163" s="62">
        <v>8</v>
      </c>
      <c r="C163" s="62"/>
      <c r="D163" s="46">
        <f t="shared" si="2"/>
        <v>0</v>
      </c>
    </row>
    <row r="164" spans="1:4" ht="19.5" customHeight="1">
      <c r="A164" s="61" t="s">
        <v>1536</v>
      </c>
      <c r="B164" s="62"/>
      <c r="C164" s="62"/>
      <c r="D164" s="46" t="e">
        <f t="shared" si="2"/>
        <v>#DIV/0!</v>
      </c>
    </row>
    <row r="165" spans="1:4" ht="19.5" customHeight="1">
      <c r="A165" s="61" t="s">
        <v>1537</v>
      </c>
      <c r="B165" s="63">
        <f>SUM(B166:B175)</f>
        <v>1272</v>
      </c>
      <c r="C165" s="63">
        <f>SUM(C166:C175)</f>
        <v>1420</v>
      </c>
      <c r="D165" s="46">
        <f t="shared" si="2"/>
        <v>1.1163522012578617</v>
      </c>
    </row>
    <row r="166" spans="1:4" ht="19.5" customHeight="1">
      <c r="A166" s="61" t="s">
        <v>1538</v>
      </c>
      <c r="B166" s="57">
        <v>738</v>
      </c>
      <c r="C166" s="60">
        <v>877</v>
      </c>
      <c r="D166" s="46">
        <f t="shared" si="2"/>
        <v>1.1883468834688347</v>
      </c>
    </row>
    <row r="167" spans="1:4" ht="19.5" customHeight="1">
      <c r="A167" s="61" t="s">
        <v>1539</v>
      </c>
      <c r="B167" s="57">
        <v>236</v>
      </c>
      <c r="C167" s="60">
        <v>236</v>
      </c>
      <c r="D167" s="46">
        <f t="shared" si="2"/>
        <v>1</v>
      </c>
    </row>
    <row r="168" spans="1:4" ht="19.5" customHeight="1">
      <c r="A168" s="61" t="s">
        <v>1540</v>
      </c>
      <c r="B168" s="57">
        <v>35</v>
      </c>
      <c r="C168" s="60">
        <v>35</v>
      </c>
      <c r="D168" s="46">
        <f t="shared" si="2"/>
        <v>1</v>
      </c>
    </row>
    <row r="169" spans="1:4" ht="19.5" customHeight="1">
      <c r="A169" s="61" t="s">
        <v>1541</v>
      </c>
      <c r="B169" s="57"/>
      <c r="C169" s="60"/>
      <c r="D169" s="46" t="e">
        <f t="shared" si="2"/>
        <v>#DIV/0!</v>
      </c>
    </row>
    <row r="170" spans="1:4" ht="19.5" customHeight="1">
      <c r="A170" s="61" t="s">
        <v>1542</v>
      </c>
      <c r="B170" s="57">
        <v>67</v>
      </c>
      <c r="C170" s="60">
        <v>76</v>
      </c>
      <c r="D170" s="46">
        <f t="shared" si="2"/>
        <v>1.1343283582089552</v>
      </c>
    </row>
    <row r="171" spans="1:4" ht="19.5" customHeight="1">
      <c r="A171" s="61" t="s">
        <v>1543</v>
      </c>
      <c r="B171" s="57"/>
      <c r="C171" s="60"/>
      <c r="D171" s="46" t="e">
        <f t="shared" si="2"/>
        <v>#DIV/0!</v>
      </c>
    </row>
    <row r="172" spans="1:4" ht="19.5" customHeight="1">
      <c r="A172" s="61" t="s">
        <v>1544</v>
      </c>
      <c r="B172" s="57"/>
      <c r="C172" s="60"/>
      <c r="D172" s="46" t="e">
        <f t="shared" si="2"/>
        <v>#DIV/0!</v>
      </c>
    </row>
    <row r="173" spans="1:4" ht="19.5" customHeight="1">
      <c r="A173" s="61" t="s">
        <v>1545</v>
      </c>
      <c r="B173" s="57"/>
      <c r="C173" s="60"/>
      <c r="D173" s="46" t="e">
        <f t="shared" si="2"/>
        <v>#DIV/0!</v>
      </c>
    </row>
    <row r="174" spans="1:4" ht="19.5" customHeight="1">
      <c r="A174" s="61" t="s">
        <v>1546</v>
      </c>
      <c r="B174" s="57">
        <v>196</v>
      </c>
      <c r="C174" s="60">
        <v>196</v>
      </c>
      <c r="D174" s="46">
        <f t="shared" si="2"/>
        <v>1</v>
      </c>
    </row>
    <row r="175" spans="1:4" ht="19.5" customHeight="1">
      <c r="A175" s="61" t="s">
        <v>1547</v>
      </c>
      <c r="B175" s="57"/>
      <c r="C175" s="60"/>
      <c r="D175" s="46" t="e">
        <f t="shared" si="2"/>
        <v>#DIV/0!</v>
      </c>
    </row>
    <row r="176" spans="1:4" ht="19.5" customHeight="1">
      <c r="A176" s="64" t="s">
        <v>1548</v>
      </c>
      <c r="B176" s="65"/>
      <c r="C176" s="62"/>
      <c r="D176" s="46" t="e">
        <f t="shared" si="2"/>
        <v>#DIV/0!</v>
      </c>
    </row>
    <row r="177" spans="1:4" ht="19.5" customHeight="1">
      <c r="A177" s="64" t="s">
        <v>1549</v>
      </c>
      <c r="B177" s="65"/>
      <c r="C177" s="62"/>
      <c r="D177" s="46" t="e">
        <f t="shared" si="2"/>
        <v>#DIV/0!</v>
      </c>
    </row>
    <row r="178" spans="1:4" ht="19.5" customHeight="1">
      <c r="A178" s="64" t="s">
        <v>1550</v>
      </c>
      <c r="B178" s="62"/>
      <c r="C178" s="62"/>
      <c r="D178" s="46" t="e">
        <f t="shared" si="2"/>
        <v>#DIV/0!</v>
      </c>
    </row>
    <row r="179" spans="1:4" ht="19.5" customHeight="1">
      <c r="A179" s="64" t="s">
        <v>1558</v>
      </c>
      <c r="B179" s="62"/>
      <c r="C179" s="62"/>
      <c r="D179" s="46" t="e">
        <f t="shared" si="2"/>
        <v>#DIV/0!</v>
      </c>
    </row>
    <row r="180" spans="1:4" ht="19.5" customHeight="1">
      <c r="A180" s="61" t="s">
        <v>1234</v>
      </c>
      <c r="B180" s="62">
        <f>SUM(B4,B10,B19,B26,B64,B89,B130,B147,B154,B176,B178)</f>
        <v>10768</v>
      </c>
      <c r="C180" s="62">
        <f>SUM(C4,C10,C19,C26,C64,C89,C130,C147,C154,C176,C178)</f>
        <v>25500</v>
      </c>
      <c r="D180" s="46">
        <f t="shared" si="2"/>
        <v>2.3681277860326895</v>
      </c>
    </row>
    <row r="181" spans="1:4" ht="19.5" customHeight="1">
      <c r="A181" s="66" t="s">
        <v>105</v>
      </c>
      <c r="B181" s="62"/>
      <c r="C181" s="62"/>
      <c r="D181" s="46" t="e">
        <f t="shared" si="2"/>
        <v>#DIV/0!</v>
      </c>
    </row>
    <row r="182" spans="1:4" ht="19.5" customHeight="1">
      <c r="A182" s="64" t="s">
        <v>1552</v>
      </c>
      <c r="B182" s="62"/>
      <c r="C182" s="62"/>
      <c r="D182" s="46" t="e">
        <f t="shared" si="2"/>
        <v>#DIV/0!</v>
      </c>
    </row>
    <row r="183" spans="1:4" ht="19.5" customHeight="1">
      <c r="A183" s="64" t="s">
        <v>1553</v>
      </c>
      <c r="B183" s="62"/>
      <c r="C183" s="62"/>
      <c r="D183" s="46" t="e">
        <f t="shared" si="2"/>
        <v>#DIV/0!</v>
      </c>
    </row>
    <row r="184" spans="1:4" ht="19.5" customHeight="1">
      <c r="A184" s="64" t="s">
        <v>1554</v>
      </c>
      <c r="B184" s="62"/>
      <c r="C184" s="62"/>
      <c r="D184" s="46" t="e">
        <f t="shared" si="2"/>
        <v>#DIV/0!</v>
      </c>
    </row>
    <row r="185" spans="1:4" ht="19.5" customHeight="1">
      <c r="A185" s="67" t="s">
        <v>1238</v>
      </c>
      <c r="B185" s="62"/>
      <c r="C185" s="62"/>
      <c r="D185" s="46" t="e">
        <f t="shared" si="2"/>
        <v>#DIV/0!</v>
      </c>
    </row>
    <row r="186" spans="1:4" ht="19.5" customHeight="1">
      <c r="A186" s="68" t="s">
        <v>1559</v>
      </c>
      <c r="B186" s="62"/>
      <c r="C186" s="62"/>
      <c r="D186" s="46" t="e">
        <f t="shared" si="2"/>
        <v>#DIV/0!</v>
      </c>
    </row>
    <row r="187" spans="1:4" ht="19.5" customHeight="1">
      <c r="A187" s="68" t="s">
        <v>1560</v>
      </c>
      <c r="B187" s="62"/>
      <c r="C187" s="62"/>
      <c r="D187" s="46" t="e">
        <f t="shared" si="2"/>
        <v>#DIV/0!</v>
      </c>
    </row>
    <row r="188" spans="1:4" ht="19.5" customHeight="1">
      <c r="A188" s="66" t="s">
        <v>1555</v>
      </c>
      <c r="B188" s="62">
        <f>SUM(B189:B191)</f>
        <v>3578</v>
      </c>
      <c r="C188" s="62">
        <f>SUM(C189:C191)</f>
        <v>219</v>
      </c>
      <c r="D188" s="46">
        <f t="shared" si="2"/>
        <v>0.061207378423700394</v>
      </c>
    </row>
    <row r="189" spans="1:4" ht="19.5" customHeight="1">
      <c r="A189" s="64" t="s">
        <v>1556</v>
      </c>
      <c r="B189" s="62">
        <v>3359</v>
      </c>
      <c r="C189" s="62"/>
      <c r="D189" s="46">
        <f t="shared" si="2"/>
        <v>0</v>
      </c>
    </row>
    <row r="190" spans="1:4" ht="19.5" customHeight="1">
      <c r="A190" s="64" t="s">
        <v>1244</v>
      </c>
      <c r="B190" s="62">
        <v>219</v>
      </c>
      <c r="C190" s="62">
        <v>219</v>
      </c>
      <c r="D190" s="46">
        <f t="shared" si="2"/>
        <v>1</v>
      </c>
    </row>
    <row r="191" spans="1:4" ht="19.5" customHeight="1">
      <c r="A191" s="64" t="s">
        <v>1245</v>
      </c>
      <c r="B191" s="62"/>
      <c r="C191" s="62"/>
      <c r="D191" s="46" t="e">
        <f t="shared" si="2"/>
        <v>#DIV/0!</v>
      </c>
    </row>
    <row r="192" spans="1:4" ht="19.5" customHeight="1">
      <c r="A192" s="66" t="s">
        <v>115</v>
      </c>
      <c r="B192" s="69">
        <f>SUM(B180,B181,B185,B188)</f>
        <v>14346</v>
      </c>
      <c r="C192" s="69">
        <f>SUM(C180,C181,C185,C188)</f>
        <v>25719</v>
      </c>
      <c r="D192" s="46">
        <f t="shared" si="2"/>
        <v>1.7927645336679214</v>
      </c>
    </row>
  </sheetData>
  <sheetProtection/>
  <mergeCells count="1">
    <mergeCell ref="A1:D1"/>
  </mergeCells>
  <dataValidations count="1">
    <dataValidation type="custom" allowBlank="1" showInputMessage="1" showErrorMessage="1" errorTitle="提示" error="对不起，此处只能输入数字。" sqref="B63:C63 C71 B152 B71:B75 B85:B88 B166:B175">
      <formula1>OR(B63="",ISNUMBER(B63))</formula1>
    </dataValidation>
  </dataValidations>
  <printOptions horizontalCentered="1"/>
  <pageMargins left="0.71" right="0.71" top="0.75" bottom="0.75" header="0.31" footer="0.31"/>
  <pageSetup fitToHeight="200" fitToWidth="1" horizontalDpi="600" verticalDpi="6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2"/>
  <sheetViews>
    <sheetView workbookViewId="0" topLeftCell="A1">
      <pane xSplit="1" ySplit="3" topLeftCell="B4" activePane="bottomRight" state="frozen"/>
      <selection pane="bottomRight" activeCell="F39" sqref="F39"/>
    </sheetView>
  </sheetViews>
  <sheetFormatPr defaultColWidth="8.7109375" defaultRowHeight="15"/>
  <cols>
    <col min="1" max="1" width="41.57421875" style="0" bestFit="1" customWidth="1"/>
    <col min="2" max="3" width="12.421875" style="47" bestFit="1" customWidth="1"/>
    <col min="4" max="4" width="26.421875" style="47" bestFit="1" customWidth="1"/>
  </cols>
  <sheetData>
    <row r="1" spans="1:4" s="37" customFormat="1" ht="30" customHeight="1">
      <c r="A1" s="40" t="s">
        <v>1561</v>
      </c>
      <c r="B1" s="40"/>
      <c r="C1" s="40"/>
      <c r="D1" s="40"/>
    </row>
    <row r="2" spans="1:4" ht="15">
      <c r="A2" s="41"/>
      <c r="B2" s="48"/>
      <c r="C2" s="48"/>
      <c r="D2" s="49" t="s">
        <v>34</v>
      </c>
    </row>
    <row r="3" spans="1:4" s="38" customFormat="1" ht="19.5" customHeight="1">
      <c r="A3" s="11" t="s">
        <v>35</v>
      </c>
      <c r="B3" s="11" t="s">
        <v>36</v>
      </c>
      <c r="C3" s="11" t="s">
        <v>37</v>
      </c>
      <c r="D3" s="11" t="s">
        <v>32</v>
      </c>
    </row>
    <row r="4" spans="1:4" s="39" customFormat="1" ht="19.5" customHeight="1">
      <c r="A4" s="44" t="s">
        <v>1562</v>
      </c>
      <c r="B4" s="45">
        <v>3</v>
      </c>
      <c r="C4" s="45">
        <v>3</v>
      </c>
      <c r="D4" s="46">
        <f>C4/B4</f>
        <v>1</v>
      </c>
    </row>
    <row r="5" spans="1:4" s="39" customFormat="1" ht="19.5" customHeight="1">
      <c r="A5" s="44" t="s">
        <v>1563</v>
      </c>
      <c r="B5" s="45"/>
      <c r="C5" s="45"/>
      <c r="D5" s="46" t="e">
        <f aca="true" t="shared" si="0" ref="D5:D32">C5/B5</f>
        <v>#DIV/0!</v>
      </c>
    </row>
    <row r="6" spans="1:4" s="39" customFormat="1" ht="19.5" customHeight="1">
      <c r="A6" s="44" t="s">
        <v>1564</v>
      </c>
      <c r="B6" s="45"/>
      <c r="C6" s="45"/>
      <c r="D6" s="46" t="e">
        <f t="shared" si="0"/>
        <v>#DIV/0!</v>
      </c>
    </row>
    <row r="7" spans="1:4" s="39" customFormat="1" ht="19.5" customHeight="1">
      <c r="A7" s="44" t="s">
        <v>1565</v>
      </c>
      <c r="B7" s="45"/>
      <c r="C7" s="45"/>
      <c r="D7" s="46" t="e">
        <f t="shared" si="0"/>
        <v>#DIV/0!</v>
      </c>
    </row>
    <row r="8" spans="1:4" s="39" customFormat="1" ht="19.5" customHeight="1">
      <c r="A8" s="44" t="s">
        <v>1566</v>
      </c>
      <c r="B8" s="50">
        <v>1</v>
      </c>
      <c r="C8" s="51">
        <v>1</v>
      </c>
      <c r="D8" s="46">
        <f t="shared" si="0"/>
        <v>1</v>
      </c>
    </row>
    <row r="9" spans="1:4" s="39" customFormat="1" ht="19.5" customHeight="1">
      <c r="A9" s="44" t="s">
        <v>1567</v>
      </c>
      <c r="B9" s="50">
        <v>2</v>
      </c>
      <c r="C9" s="51">
        <v>2</v>
      </c>
      <c r="D9" s="46">
        <f t="shared" si="0"/>
        <v>1</v>
      </c>
    </row>
    <row r="10" spans="1:4" s="39" customFormat="1" ht="19.5" customHeight="1">
      <c r="A10" s="44" t="s">
        <v>1568</v>
      </c>
      <c r="B10" s="50"/>
      <c r="C10" s="51"/>
      <c r="D10" s="46" t="e">
        <f t="shared" si="0"/>
        <v>#DIV/0!</v>
      </c>
    </row>
    <row r="11" spans="1:4" s="39" customFormat="1" ht="19.5" customHeight="1">
      <c r="A11" s="44" t="s">
        <v>1569</v>
      </c>
      <c r="B11" s="45"/>
      <c r="C11" s="45"/>
      <c r="D11" s="46" t="e">
        <f t="shared" si="0"/>
        <v>#DIV/0!</v>
      </c>
    </row>
    <row r="12" spans="1:4" s="39" customFormat="1" ht="19.5" customHeight="1">
      <c r="A12" s="44" t="s">
        <v>1570</v>
      </c>
      <c r="B12" s="45"/>
      <c r="C12" s="45"/>
      <c r="D12" s="46" t="e">
        <f t="shared" si="0"/>
        <v>#DIV/0!</v>
      </c>
    </row>
    <row r="13" spans="1:4" s="39" customFormat="1" ht="19.5" customHeight="1">
      <c r="A13" s="44" t="s">
        <v>1571</v>
      </c>
      <c r="B13" s="45"/>
      <c r="C13" s="45"/>
      <c r="D13" s="46" t="e">
        <f t="shared" si="0"/>
        <v>#DIV/0!</v>
      </c>
    </row>
    <row r="14" spans="1:4" s="39" customFormat="1" ht="19.5" customHeight="1">
      <c r="A14" s="44" t="s">
        <v>1572</v>
      </c>
      <c r="B14" s="45"/>
      <c r="C14" s="45"/>
      <c r="D14" s="46" t="e">
        <f t="shared" si="0"/>
        <v>#DIV/0!</v>
      </c>
    </row>
    <row r="15" spans="1:4" s="39" customFormat="1" ht="19.5" customHeight="1">
      <c r="A15" s="44" t="s">
        <v>1573</v>
      </c>
      <c r="B15" s="45"/>
      <c r="C15" s="45"/>
      <c r="D15" s="46" t="e">
        <f t="shared" si="0"/>
        <v>#DIV/0!</v>
      </c>
    </row>
    <row r="16" spans="1:4" s="39" customFormat="1" ht="19.5" customHeight="1">
      <c r="A16" s="44" t="s">
        <v>1574</v>
      </c>
      <c r="B16" s="45"/>
      <c r="C16" s="45"/>
      <c r="D16" s="46" t="e">
        <f t="shared" si="0"/>
        <v>#DIV/0!</v>
      </c>
    </row>
    <row r="17" spans="1:4" s="39" customFormat="1" ht="19.5" customHeight="1">
      <c r="A17" s="44" t="s">
        <v>1575</v>
      </c>
      <c r="B17" s="45"/>
      <c r="C17" s="45"/>
      <c r="D17" s="46" t="e">
        <f t="shared" si="0"/>
        <v>#DIV/0!</v>
      </c>
    </row>
    <row r="18" spans="1:4" s="39" customFormat="1" ht="19.5" customHeight="1">
      <c r="A18" s="44" t="s">
        <v>1576</v>
      </c>
      <c r="B18" s="45"/>
      <c r="C18" s="45"/>
      <c r="D18" s="46" t="e">
        <f t="shared" si="0"/>
        <v>#DIV/0!</v>
      </c>
    </row>
    <row r="19" spans="1:4" s="39" customFormat="1" ht="19.5" customHeight="1">
      <c r="A19" s="44" t="s">
        <v>1577</v>
      </c>
      <c r="B19" s="45"/>
      <c r="C19" s="45"/>
      <c r="D19" s="46" t="e">
        <f t="shared" si="0"/>
        <v>#DIV/0!</v>
      </c>
    </row>
    <row r="20" spans="1:4" s="39" customFormat="1" ht="19.5" customHeight="1">
      <c r="A20" s="44" t="s">
        <v>1578</v>
      </c>
      <c r="B20" s="45"/>
      <c r="C20" s="45"/>
      <c r="D20" s="46" t="e">
        <f t="shared" si="0"/>
        <v>#DIV/0!</v>
      </c>
    </row>
    <row r="21" spans="1:4" s="39" customFormat="1" ht="19.5" customHeight="1">
      <c r="A21" s="44" t="s">
        <v>1579</v>
      </c>
      <c r="B21" s="45"/>
      <c r="C21" s="45"/>
      <c r="D21" s="46" t="e">
        <f t="shared" si="0"/>
        <v>#DIV/0!</v>
      </c>
    </row>
    <row r="22" spans="1:4" s="39" customFormat="1" ht="19.5" customHeight="1">
      <c r="A22" s="44" t="s">
        <v>1580</v>
      </c>
      <c r="B22" s="45"/>
      <c r="C22" s="45"/>
      <c r="D22" s="46" t="e">
        <f t="shared" si="0"/>
        <v>#DIV/0!</v>
      </c>
    </row>
    <row r="23" spans="1:4" s="39" customFormat="1" ht="19.5" customHeight="1">
      <c r="A23" s="44" t="s">
        <v>1581</v>
      </c>
      <c r="B23" s="45"/>
      <c r="C23" s="45"/>
      <c r="D23" s="46" t="e">
        <f t="shared" si="0"/>
        <v>#DIV/0!</v>
      </c>
    </row>
    <row r="24" spans="1:4" s="39" customFormat="1" ht="19.5" customHeight="1">
      <c r="A24" s="44" t="s">
        <v>1582</v>
      </c>
      <c r="B24" s="45">
        <v>15</v>
      </c>
      <c r="C24" s="45">
        <v>15</v>
      </c>
      <c r="D24" s="46">
        <f t="shared" si="0"/>
        <v>1</v>
      </c>
    </row>
    <row r="25" spans="1:4" s="39" customFormat="1" ht="19.5" customHeight="1">
      <c r="A25" s="44" t="s">
        <v>1583</v>
      </c>
      <c r="B25" s="45"/>
      <c r="C25" s="45"/>
      <c r="D25" s="46" t="e">
        <f t="shared" si="0"/>
        <v>#DIV/0!</v>
      </c>
    </row>
    <row r="26" spans="1:4" s="39" customFormat="1" ht="19.5" customHeight="1">
      <c r="A26" s="44" t="s">
        <v>1584</v>
      </c>
      <c r="B26" s="45"/>
      <c r="C26" s="45"/>
      <c r="D26" s="46" t="e">
        <f t="shared" si="0"/>
        <v>#DIV/0!</v>
      </c>
    </row>
    <row r="27" spans="1:4" s="39" customFormat="1" ht="19.5" customHeight="1">
      <c r="A27" s="44" t="s">
        <v>1585</v>
      </c>
      <c r="B27" s="45"/>
      <c r="C27" s="45"/>
      <c r="D27" s="46" t="e">
        <f t="shared" si="0"/>
        <v>#DIV/0!</v>
      </c>
    </row>
    <row r="28" spans="1:4" s="39" customFormat="1" ht="19.5" customHeight="1">
      <c r="A28" s="44" t="s">
        <v>1586</v>
      </c>
      <c r="B28" s="45"/>
      <c r="C28" s="45"/>
      <c r="D28" s="46" t="e">
        <f t="shared" si="0"/>
        <v>#DIV/0!</v>
      </c>
    </row>
    <row r="29" spans="1:4" s="39" customFormat="1" ht="19.5" customHeight="1">
      <c r="A29" s="44" t="s">
        <v>1587</v>
      </c>
      <c r="B29" s="45"/>
      <c r="C29" s="45"/>
      <c r="D29" s="46" t="e">
        <f t="shared" si="0"/>
        <v>#DIV/0!</v>
      </c>
    </row>
    <row r="30" spans="1:4" s="39" customFormat="1" ht="19.5" customHeight="1">
      <c r="A30" s="44" t="s">
        <v>1588</v>
      </c>
      <c r="B30" s="45">
        <v>18</v>
      </c>
      <c r="C30" s="45">
        <v>18</v>
      </c>
      <c r="D30" s="46">
        <f t="shared" si="0"/>
        <v>1</v>
      </c>
    </row>
    <row r="31" spans="1:4" s="39" customFormat="1" ht="19.5" customHeight="1">
      <c r="A31" s="44" t="s">
        <v>1589</v>
      </c>
      <c r="B31" s="45"/>
      <c r="C31" s="45">
        <v>105</v>
      </c>
      <c r="D31" s="46" t="e">
        <f t="shared" si="0"/>
        <v>#DIV/0!</v>
      </c>
    </row>
    <row r="32" spans="1:4" s="39" customFormat="1" ht="19.5" customHeight="1">
      <c r="A32" s="44" t="s">
        <v>1590</v>
      </c>
      <c r="B32" s="45">
        <v>18</v>
      </c>
      <c r="C32" s="45">
        <v>123</v>
      </c>
      <c r="D32" s="46">
        <f t="shared" si="0"/>
        <v>6.833333333333333</v>
      </c>
    </row>
    <row r="33" spans="2:4" s="39" customFormat="1" ht="19.5" customHeight="1">
      <c r="B33" s="52"/>
      <c r="C33" s="52"/>
      <c r="D33" s="52"/>
    </row>
    <row r="34" spans="2:4" s="39" customFormat="1" ht="19.5" customHeight="1">
      <c r="B34" s="52"/>
      <c r="C34" s="52"/>
      <c r="D34" s="52"/>
    </row>
    <row r="35" spans="2:4" s="39" customFormat="1" ht="19.5" customHeight="1">
      <c r="B35" s="52"/>
      <c r="C35" s="52"/>
      <c r="D35" s="52"/>
    </row>
    <row r="36" spans="2:4" s="39" customFormat="1" ht="19.5" customHeight="1">
      <c r="B36" s="52"/>
      <c r="C36" s="52"/>
      <c r="D36" s="52"/>
    </row>
    <row r="37" spans="2:4" s="39" customFormat="1" ht="19.5" customHeight="1">
      <c r="B37" s="52"/>
      <c r="C37" s="52"/>
      <c r="D37" s="52"/>
    </row>
    <row r="38" spans="2:4" s="39" customFormat="1" ht="19.5" customHeight="1">
      <c r="B38" s="52"/>
      <c r="C38" s="52"/>
      <c r="D38" s="52"/>
    </row>
    <row r="39" spans="2:4" s="39" customFormat="1" ht="19.5" customHeight="1">
      <c r="B39" s="52"/>
      <c r="C39" s="52"/>
      <c r="D39" s="52"/>
    </row>
    <row r="40" spans="2:4" s="39" customFormat="1" ht="19.5" customHeight="1">
      <c r="B40" s="52"/>
      <c r="C40" s="52"/>
      <c r="D40" s="52"/>
    </row>
    <row r="41" spans="2:4" s="39" customFormat="1" ht="19.5" customHeight="1">
      <c r="B41" s="52"/>
      <c r="C41" s="52"/>
      <c r="D41" s="52"/>
    </row>
    <row r="42" spans="2:4" s="39" customFormat="1" ht="19.5" customHeight="1">
      <c r="B42" s="52"/>
      <c r="C42" s="52"/>
      <c r="D42" s="52"/>
    </row>
    <row r="43" spans="2:4" s="39" customFormat="1" ht="19.5" customHeight="1">
      <c r="B43" s="52"/>
      <c r="C43" s="52"/>
      <c r="D43" s="52"/>
    </row>
    <row r="44" spans="2:4" s="39" customFormat="1" ht="19.5" customHeight="1">
      <c r="B44" s="52"/>
      <c r="C44" s="52"/>
      <c r="D44" s="52"/>
    </row>
    <row r="45" spans="2:4" s="39" customFormat="1" ht="19.5" customHeight="1">
      <c r="B45" s="52"/>
      <c r="C45" s="52"/>
      <c r="D45" s="52"/>
    </row>
    <row r="46" spans="2:4" s="39" customFormat="1" ht="19.5" customHeight="1">
      <c r="B46" s="52"/>
      <c r="C46" s="52"/>
      <c r="D46" s="52"/>
    </row>
    <row r="47" spans="2:4" s="39" customFormat="1" ht="19.5" customHeight="1">
      <c r="B47" s="52"/>
      <c r="C47" s="52"/>
      <c r="D47" s="52"/>
    </row>
    <row r="48" spans="2:4" s="39" customFormat="1" ht="19.5" customHeight="1">
      <c r="B48" s="52"/>
      <c r="C48" s="52"/>
      <c r="D48" s="52"/>
    </row>
    <row r="49" spans="2:4" s="39" customFormat="1" ht="19.5" customHeight="1">
      <c r="B49" s="52"/>
      <c r="C49" s="52"/>
      <c r="D49" s="52"/>
    </row>
    <row r="50" spans="2:4" s="39" customFormat="1" ht="19.5" customHeight="1">
      <c r="B50" s="52"/>
      <c r="C50" s="52"/>
      <c r="D50" s="52"/>
    </row>
    <row r="51" spans="2:4" s="39" customFormat="1" ht="19.5" customHeight="1">
      <c r="B51" s="52"/>
      <c r="C51" s="52"/>
      <c r="D51" s="52"/>
    </row>
    <row r="52" spans="2:4" s="39" customFormat="1" ht="19.5" customHeight="1">
      <c r="B52" s="52"/>
      <c r="C52" s="52"/>
      <c r="D52" s="52"/>
    </row>
    <row r="53" spans="2:4" s="39" customFormat="1" ht="19.5" customHeight="1">
      <c r="B53" s="52"/>
      <c r="C53" s="52"/>
      <c r="D53" s="52"/>
    </row>
    <row r="54" spans="2:4" s="39" customFormat="1" ht="19.5" customHeight="1">
      <c r="B54" s="52"/>
      <c r="C54" s="52"/>
      <c r="D54" s="52"/>
    </row>
    <row r="55" spans="2:4" s="39" customFormat="1" ht="19.5" customHeight="1">
      <c r="B55" s="52"/>
      <c r="C55" s="52"/>
      <c r="D55" s="52"/>
    </row>
    <row r="56" spans="2:4" s="39" customFormat="1" ht="19.5" customHeight="1">
      <c r="B56" s="52"/>
      <c r="C56" s="52"/>
      <c r="D56" s="52"/>
    </row>
    <row r="57" spans="2:4" s="39" customFormat="1" ht="19.5" customHeight="1">
      <c r="B57" s="52"/>
      <c r="C57" s="52"/>
      <c r="D57" s="52"/>
    </row>
    <row r="58" spans="2:4" s="39" customFormat="1" ht="19.5" customHeight="1">
      <c r="B58" s="52"/>
      <c r="C58" s="52"/>
      <c r="D58" s="52"/>
    </row>
    <row r="59" spans="2:4" s="39" customFormat="1" ht="19.5" customHeight="1">
      <c r="B59" s="52"/>
      <c r="C59" s="52"/>
      <c r="D59" s="52"/>
    </row>
    <row r="60" spans="2:4" s="39" customFormat="1" ht="19.5" customHeight="1">
      <c r="B60" s="52"/>
      <c r="C60" s="52"/>
      <c r="D60" s="52"/>
    </row>
    <row r="61" spans="2:4" s="39" customFormat="1" ht="19.5" customHeight="1">
      <c r="B61" s="52"/>
      <c r="C61" s="52"/>
      <c r="D61" s="52"/>
    </row>
    <row r="62" spans="2:4" s="39" customFormat="1" ht="19.5" customHeight="1">
      <c r="B62" s="52"/>
      <c r="C62" s="52"/>
      <c r="D62" s="52"/>
    </row>
    <row r="63" spans="2:4" s="39" customFormat="1" ht="19.5" customHeight="1">
      <c r="B63" s="52"/>
      <c r="C63" s="52"/>
      <c r="D63" s="52"/>
    </row>
    <row r="64" spans="2:4" s="39" customFormat="1" ht="19.5" customHeight="1">
      <c r="B64" s="52"/>
      <c r="C64" s="52"/>
      <c r="D64" s="52"/>
    </row>
    <row r="65" spans="2:4" s="39" customFormat="1" ht="19.5" customHeight="1">
      <c r="B65" s="52"/>
      <c r="C65" s="52"/>
      <c r="D65" s="52"/>
    </row>
    <row r="66" spans="2:4" s="39" customFormat="1" ht="19.5" customHeight="1">
      <c r="B66" s="52"/>
      <c r="C66" s="52"/>
      <c r="D66" s="52"/>
    </row>
    <row r="67" spans="2:4" s="39" customFormat="1" ht="19.5" customHeight="1">
      <c r="B67" s="52"/>
      <c r="C67" s="52"/>
      <c r="D67" s="52"/>
    </row>
    <row r="68" spans="2:4" s="39" customFormat="1" ht="19.5" customHeight="1">
      <c r="B68" s="52"/>
      <c r="C68" s="52"/>
      <c r="D68" s="52"/>
    </row>
    <row r="69" spans="2:4" s="39" customFormat="1" ht="19.5" customHeight="1">
      <c r="B69" s="52"/>
      <c r="C69" s="52"/>
      <c r="D69" s="52"/>
    </row>
    <row r="70" spans="2:4" s="39" customFormat="1" ht="19.5" customHeight="1">
      <c r="B70" s="52"/>
      <c r="C70" s="52"/>
      <c r="D70" s="52"/>
    </row>
    <row r="71" spans="2:4" s="39" customFormat="1" ht="19.5" customHeight="1">
      <c r="B71" s="52"/>
      <c r="C71" s="52"/>
      <c r="D71" s="52"/>
    </row>
    <row r="72" spans="2:4" s="39" customFormat="1" ht="19.5" customHeight="1">
      <c r="B72" s="52"/>
      <c r="C72" s="52"/>
      <c r="D72" s="52"/>
    </row>
    <row r="73" spans="2:4" s="39" customFormat="1" ht="19.5" customHeight="1">
      <c r="B73" s="52"/>
      <c r="C73" s="52"/>
      <c r="D73" s="52"/>
    </row>
    <row r="74" spans="2:4" s="39" customFormat="1" ht="19.5" customHeight="1">
      <c r="B74" s="52"/>
      <c r="C74" s="52"/>
      <c r="D74" s="52"/>
    </row>
    <row r="75" spans="2:4" s="39" customFormat="1" ht="19.5" customHeight="1">
      <c r="B75" s="52"/>
      <c r="C75" s="52"/>
      <c r="D75" s="52"/>
    </row>
    <row r="76" spans="2:4" s="39" customFormat="1" ht="19.5" customHeight="1">
      <c r="B76" s="52"/>
      <c r="C76" s="52"/>
      <c r="D76" s="52"/>
    </row>
    <row r="77" spans="2:4" s="39" customFormat="1" ht="19.5" customHeight="1">
      <c r="B77" s="52"/>
      <c r="C77" s="52"/>
      <c r="D77" s="52"/>
    </row>
    <row r="78" spans="2:4" s="39" customFormat="1" ht="19.5" customHeight="1">
      <c r="B78" s="52"/>
      <c r="C78" s="52"/>
      <c r="D78" s="52"/>
    </row>
    <row r="79" spans="2:4" s="39" customFormat="1" ht="19.5" customHeight="1">
      <c r="B79" s="52"/>
      <c r="C79" s="52"/>
      <c r="D79" s="52"/>
    </row>
    <row r="80" spans="2:4" s="39" customFormat="1" ht="19.5" customHeight="1">
      <c r="B80" s="52"/>
      <c r="C80" s="52"/>
      <c r="D80" s="52"/>
    </row>
    <row r="81" spans="2:4" s="39" customFormat="1" ht="19.5" customHeight="1">
      <c r="B81" s="52"/>
      <c r="C81" s="52"/>
      <c r="D81" s="52"/>
    </row>
    <row r="82" spans="2:4" s="39" customFormat="1" ht="19.5" customHeight="1">
      <c r="B82" s="52"/>
      <c r="C82" s="52"/>
      <c r="D82" s="52"/>
    </row>
    <row r="83" spans="2:4" s="39" customFormat="1" ht="19.5" customHeight="1">
      <c r="B83" s="52"/>
      <c r="C83" s="52"/>
      <c r="D83" s="52"/>
    </row>
    <row r="84" spans="2:4" s="39" customFormat="1" ht="19.5" customHeight="1">
      <c r="B84" s="52"/>
      <c r="C84" s="52"/>
      <c r="D84" s="52"/>
    </row>
    <row r="85" spans="2:4" s="39" customFormat="1" ht="19.5" customHeight="1">
      <c r="B85" s="52"/>
      <c r="C85" s="52"/>
      <c r="D85" s="52"/>
    </row>
    <row r="86" spans="2:4" s="39" customFormat="1" ht="19.5" customHeight="1">
      <c r="B86" s="52"/>
      <c r="C86" s="52"/>
      <c r="D86" s="52"/>
    </row>
    <row r="87" spans="2:4" s="39" customFormat="1" ht="19.5" customHeight="1">
      <c r="B87" s="52"/>
      <c r="C87" s="52"/>
      <c r="D87" s="52"/>
    </row>
    <row r="88" spans="2:4" s="39" customFormat="1" ht="19.5" customHeight="1">
      <c r="B88" s="52"/>
      <c r="C88" s="52"/>
      <c r="D88" s="52"/>
    </row>
    <row r="89" spans="2:4" s="39" customFormat="1" ht="19.5" customHeight="1">
      <c r="B89" s="52"/>
      <c r="C89" s="52"/>
      <c r="D89" s="52"/>
    </row>
    <row r="90" spans="2:4" s="39" customFormat="1" ht="19.5" customHeight="1">
      <c r="B90" s="52"/>
      <c r="C90" s="52"/>
      <c r="D90" s="52"/>
    </row>
    <row r="91" spans="2:4" s="39" customFormat="1" ht="19.5" customHeight="1">
      <c r="B91" s="52"/>
      <c r="C91" s="52"/>
      <c r="D91" s="52"/>
    </row>
    <row r="92" spans="2:4" s="39" customFormat="1" ht="19.5" customHeight="1">
      <c r="B92" s="52"/>
      <c r="C92" s="52"/>
      <c r="D92" s="52"/>
    </row>
    <row r="93" spans="2:4" s="39" customFormat="1" ht="19.5" customHeight="1">
      <c r="B93" s="52"/>
      <c r="C93" s="52"/>
      <c r="D93" s="52"/>
    </row>
    <row r="94" spans="2:4" s="39" customFormat="1" ht="19.5" customHeight="1">
      <c r="B94" s="52"/>
      <c r="C94" s="52"/>
      <c r="D94" s="52"/>
    </row>
    <row r="95" spans="2:4" s="39" customFormat="1" ht="19.5" customHeight="1">
      <c r="B95" s="52"/>
      <c r="C95" s="52"/>
      <c r="D95" s="52"/>
    </row>
    <row r="96" spans="2:4" s="39" customFormat="1" ht="19.5" customHeight="1">
      <c r="B96" s="52"/>
      <c r="C96" s="52"/>
      <c r="D96" s="52"/>
    </row>
    <row r="97" spans="2:4" s="39" customFormat="1" ht="19.5" customHeight="1">
      <c r="B97" s="52"/>
      <c r="C97" s="52"/>
      <c r="D97" s="52"/>
    </row>
    <row r="98" spans="2:4" s="39" customFormat="1" ht="19.5" customHeight="1">
      <c r="B98" s="52"/>
      <c r="C98" s="52"/>
      <c r="D98" s="52"/>
    </row>
    <row r="99" spans="2:4" s="39" customFormat="1" ht="19.5" customHeight="1">
      <c r="B99" s="52"/>
      <c r="C99" s="52"/>
      <c r="D99" s="52"/>
    </row>
    <row r="100" spans="2:4" s="39" customFormat="1" ht="19.5" customHeight="1">
      <c r="B100" s="52"/>
      <c r="C100" s="52"/>
      <c r="D100" s="52"/>
    </row>
    <row r="101" spans="2:4" s="39" customFormat="1" ht="19.5" customHeight="1">
      <c r="B101" s="52"/>
      <c r="C101" s="52"/>
      <c r="D101" s="52"/>
    </row>
    <row r="102" spans="2:4" s="39" customFormat="1" ht="19.5" customHeight="1">
      <c r="B102" s="52"/>
      <c r="C102" s="52"/>
      <c r="D102" s="52"/>
    </row>
    <row r="103" spans="2:4" s="39" customFormat="1" ht="19.5" customHeight="1">
      <c r="B103" s="52"/>
      <c r="C103" s="52"/>
      <c r="D103" s="52"/>
    </row>
    <row r="104" spans="2:4" s="39" customFormat="1" ht="19.5" customHeight="1">
      <c r="B104" s="52"/>
      <c r="C104" s="52"/>
      <c r="D104" s="52"/>
    </row>
    <row r="105" spans="2:4" s="39" customFormat="1" ht="19.5" customHeight="1">
      <c r="B105" s="52"/>
      <c r="C105" s="52"/>
      <c r="D105" s="52"/>
    </row>
    <row r="106" spans="2:4" s="39" customFormat="1" ht="19.5" customHeight="1">
      <c r="B106" s="52"/>
      <c r="C106" s="52"/>
      <c r="D106" s="52"/>
    </row>
    <row r="107" spans="2:4" s="39" customFormat="1" ht="19.5" customHeight="1">
      <c r="B107" s="52"/>
      <c r="C107" s="52"/>
      <c r="D107" s="52"/>
    </row>
    <row r="108" spans="2:4" s="39" customFormat="1" ht="19.5" customHeight="1">
      <c r="B108" s="52"/>
      <c r="C108" s="52"/>
      <c r="D108" s="52"/>
    </row>
    <row r="109" spans="2:4" s="39" customFormat="1" ht="19.5" customHeight="1">
      <c r="B109" s="52"/>
      <c r="C109" s="52"/>
      <c r="D109" s="52"/>
    </row>
    <row r="110" spans="2:4" s="39" customFormat="1" ht="19.5" customHeight="1">
      <c r="B110" s="52"/>
      <c r="C110" s="52"/>
      <c r="D110" s="52"/>
    </row>
    <row r="111" spans="2:4" s="39" customFormat="1" ht="19.5" customHeight="1">
      <c r="B111" s="52"/>
      <c r="C111" s="52"/>
      <c r="D111" s="52"/>
    </row>
    <row r="112" spans="2:4" s="39" customFormat="1" ht="19.5" customHeight="1">
      <c r="B112" s="52"/>
      <c r="C112" s="52"/>
      <c r="D112" s="52"/>
    </row>
    <row r="113" spans="2:4" s="39" customFormat="1" ht="19.5" customHeight="1">
      <c r="B113" s="52"/>
      <c r="C113" s="52"/>
      <c r="D113" s="52"/>
    </row>
    <row r="114" spans="2:4" s="39" customFormat="1" ht="19.5" customHeight="1">
      <c r="B114" s="52"/>
      <c r="C114" s="52"/>
      <c r="D114" s="52"/>
    </row>
    <row r="115" spans="2:4" s="39" customFormat="1" ht="19.5" customHeight="1">
      <c r="B115" s="52"/>
      <c r="C115" s="52"/>
      <c r="D115" s="52"/>
    </row>
    <row r="116" spans="2:4" s="39" customFormat="1" ht="19.5" customHeight="1">
      <c r="B116" s="52"/>
      <c r="C116" s="52"/>
      <c r="D116" s="52"/>
    </row>
    <row r="117" spans="2:4" s="39" customFormat="1" ht="19.5" customHeight="1">
      <c r="B117" s="52"/>
      <c r="C117" s="52"/>
      <c r="D117" s="52"/>
    </row>
    <row r="118" spans="2:4" s="39" customFormat="1" ht="19.5" customHeight="1">
      <c r="B118" s="52"/>
      <c r="C118" s="52"/>
      <c r="D118" s="52"/>
    </row>
    <row r="119" spans="2:4" s="39" customFormat="1" ht="19.5" customHeight="1">
      <c r="B119" s="52"/>
      <c r="C119" s="52"/>
      <c r="D119" s="52"/>
    </row>
    <row r="120" spans="2:4" s="39" customFormat="1" ht="19.5" customHeight="1">
      <c r="B120" s="52"/>
      <c r="C120" s="52"/>
      <c r="D120" s="52"/>
    </row>
    <row r="121" spans="2:4" s="39" customFormat="1" ht="19.5" customHeight="1">
      <c r="B121" s="52"/>
      <c r="C121" s="52"/>
      <c r="D121" s="52"/>
    </row>
    <row r="122" spans="2:4" s="39" customFormat="1" ht="19.5" customHeight="1">
      <c r="B122" s="52"/>
      <c r="C122" s="52"/>
      <c r="D122" s="52"/>
    </row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/>
  <autoFilter ref="A3:D32"/>
  <mergeCells count="1">
    <mergeCell ref="A1:D1"/>
  </mergeCells>
  <printOptions horizontalCentered="1"/>
  <pageMargins left="0.71" right="0.71" top="0.75" bottom="0.75" header="0.31" footer="0.31"/>
  <pageSetup fitToHeight="200" fitToWidth="1" horizontalDpi="600" verticalDpi="600" orientation="portrait" paperSize="9" scale="9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B6" sqref="B6"/>
    </sheetView>
  </sheetViews>
  <sheetFormatPr defaultColWidth="8.7109375" defaultRowHeight="15"/>
  <cols>
    <col min="1" max="1" width="48.8515625" style="0" customWidth="1"/>
    <col min="2" max="3" width="17.57421875" style="0" customWidth="1"/>
    <col min="4" max="4" width="29.421875" style="0" customWidth="1"/>
  </cols>
  <sheetData>
    <row r="1" spans="1:4" s="37" customFormat="1" ht="30" customHeight="1">
      <c r="A1" s="40" t="s">
        <v>1591</v>
      </c>
      <c r="B1" s="40"/>
      <c r="C1" s="40"/>
      <c r="D1" s="40"/>
    </row>
    <row r="2" spans="1:4" ht="15">
      <c r="A2" s="41"/>
      <c r="B2" s="42"/>
      <c r="C2" s="42"/>
      <c r="D2" s="43" t="s">
        <v>34</v>
      </c>
    </row>
    <row r="3" spans="1:4" s="38" customFormat="1" ht="19.5" customHeight="1">
      <c r="A3" s="11" t="s">
        <v>35</v>
      </c>
      <c r="B3" s="11" t="s">
        <v>36</v>
      </c>
      <c r="C3" s="11" t="s">
        <v>37</v>
      </c>
      <c r="D3" s="11" t="s">
        <v>32</v>
      </c>
    </row>
    <row r="4" spans="1:4" s="39" customFormat="1" ht="19.5" customHeight="1">
      <c r="A4" s="44" t="s">
        <v>1592</v>
      </c>
      <c r="B4" s="45"/>
      <c r="C4" s="45"/>
      <c r="D4" s="45" t="e">
        <f>C4/B4</f>
        <v>#DIV/0!</v>
      </c>
    </row>
    <row r="5" spans="1:4" s="39" customFormat="1" ht="19.5" customHeight="1">
      <c r="A5" s="44" t="s">
        <v>1593</v>
      </c>
      <c r="B5" s="45"/>
      <c r="C5" s="45"/>
      <c r="D5" s="45" t="e">
        <f aca="true" t="shared" si="0" ref="D5:D13">C5/B5</f>
        <v>#DIV/0!</v>
      </c>
    </row>
    <row r="6" spans="1:4" s="39" customFormat="1" ht="19.5" customHeight="1">
      <c r="A6" s="44" t="s">
        <v>1594</v>
      </c>
      <c r="B6" s="45"/>
      <c r="C6" s="45"/>
      <c r="D6" s="45" t="e">
        <f t="shared" si="0"/>
        <v>#DIV/0!</v>
      </c>
    </row>
    <row r="7" spans="1:4" s="39" customFormat="1" ht="19.5" customHeight="1">
      <c r="A7" s="44" t="s">
        <v>1595</v>
      </c>
      <c r="B7" s="45"/>
      <c r="C7" s="45"/>
      <c r="D7" s="45" t="e">
        <f t="shared" si="0"/>
        <v>#DIV/0!</v>
      </c>
    </row>
    <row r="8" spans="1:4" s="39" customFormat="1" ht="19.5" customHeight="1">
      <c r="A8" s="44" t="s">
        <v>1596</v>
      </c>
      <c r="B8" s="45"/>
      <c r="C8" s="45"/>
      <c r="D8" s="45" t="e">
        <f t="shared" si="0"/>
        <v>#DIV/0!</v>
      </c>
    </row>
    <row r="9" spans="1:4" s="39" customFormat="1" ht="19.5" customHeight="1">
      <c r="A9" s="44" t="s">
        <v>1597</v>
      </c>
      <c r="B9" s="45"/>
      <c r="C9" s="45"/>
      <c r="D9" s="45" t="e">
        <f t="shared" si="0"/>
        <v>#DIV/0!</v>
      </c>
    </row>
    <row r="10" spans="1:4" s="39" customFormat="1" ht="19.5" customHeight="1">
      <c r="A10" s="44" t="s">
        <v>1598</v>
      </c>
      <c r="B10" s="45"/>
      <c r="C10" s="45">
        <v>18</v>
      </c>
      <c r="D10" s="45" t="e">
        <f t="shared" si="0"/>
        <v>#DIV/0!</v>
      </c>
    </row>
    <row r="11" spans="1:4" s="39" customFormat="1" ht="19.5" customHeight="1">
      <c r="A11" s="44" t="s">
        <v>1599</v>
      </c>
      <c r="B11" s="45"/>
      <c r="C11" s="45">
        <v>18</v>
      </c>
      <c r="D11" s="45" t="e">
        <f t="shared" si="0"/>
        <v>#DIV/0!</v>
      </c>
    </row>
    <row r="12" spans="1:4" s="39" customFormat="1" ht="19.5" customHeight="1">
      <c r="A12" s="44" t="s">
        <v>1600</v>
      </c>
      <c r="B12" s="45"/>
      <c r="C12" s="45">
        <v>105</v>
      </c>
      <c r="D12" s="45" t="e">
        <f t="shared" si="0"/>
        <v>#DIV/0!</v>
      </c>
    </row>
    <row r="13" spans="1:4" s="39" customFormat="1" ht="19.5" customHeight="1">
      <c r="A13" s="44" t="s">
        <v>1601</v>
      </c>
      <c r="B13" s="45"/>
      <c r="C13" s="45">
        <v>123</v>
      </c>
      <c r="D13" s="45" t="e">
        <f t="shared" si="0"/>
        <v>#DIV/0!</v>
      </c>
    </row>
    <row r="14" s="39" customFormat="1" ht="19.5" customHeight="1"/>
    <row r="15" s="39" customFormat="1" ht="19.5" customHeight="1"/>
    <row r="16" s="39" customFormat="1" ht="19.5" customHeight="1"/>
    <row r="17" s="39" customFormat="1" ht="19.5" customHeight="1"/>
    <row r="18" s="39" customFormat="1" ht="19.5" customHeight="1"/>
    <row r="19" s="39" customFormat="1" ht="19.5" customHeight="1"/>
    <row r="20" s="39" customFormat="1" ht="19.5" customHeight="1"/>
    <row r="21" s="39" customFormat="1" ht="19.5" customHeight="1"/>
    <row r="22" s="39" customFormat="1" ht="19.5" customHeight="1"/>
    <row r="23" s="39" customFormat="1" ht="19.5" customHeight="1"/>
    <row r="24" s="39" customFormat="1" ht="19.5" customHeight="1"/>
    <row r="25" s="39" customFormat="1" ht="19.5" customHeight="1"/>
    <row r="26" s="39" customFormat="1" ht="19.5" customHeight="1"/>
    <row r="27" s="39" customFormat="1" ht="19.5" customHeight="1"/>
    <row r="28" s="39" customFormat="1" ht="19.5" customHeight="1"/>
    <row r="29" s="39" customFormat="1" ht="19.5" customHeight="1"/>
    <row r="30" s="39" customFormat="1" ht="19.5" customHeight="1"/>
    <row r="31" s="39" customFormat="1" ht="19.5" customHeight="1"/>
    <row r="32" s="39" customFormat="1" ht="19.5" customHeight="1"/>
    <row r="33" s="39" customFormat="1" ht="19.5" customHeight="1"/>
    <row r="34" s="39" customFormat="1" ht="19.5" customHeight="1"/>
    <row r="35" s="39" customFormat="1" ht="19.5" customHeight="1"/>
    <row r="36" s="39" customFormat="1" ht="19.5" customHeight="1"/>
    <row r="37" s="39" customFormat="1" ht="19.5" customHeight="1"/>
    <row r="38" s="39" customFormat="1" ht="19.5" customHeight="1"/>
    <row r="39" s="39" customFormat="1" ht="19.5" customHeight="1"/>
    <row r="40" s="39" customFormat="1" ht="19.5" customHeight="1"/>
    <row r="41" s="39" customFormat="1" ht="19.5" customHeight="1"/>
    <row r="42" s="39" customFormat="1" ht="19.5" customHeight="1"/>
    <row r="43" s="39" customFormat="1" ht="19.5" customHeight="1"/>
    <row r="44" s="39" customFormat="1" ht="19.5" customHeight="1"/>
    <row r="45" s="39" customFormat="1" ht="19.5" customHeight="1"/>
    <row r="46" s="39" customFormat="1" ht="19.5" customHeight="1"/>
    <row r="47" s="39" customFormat="1" ht="19.5" customHeight="1"/>
    <row r="48" s="39" customFormat="1" ht="19.5" customHeight="1"/>
    <row r="49" s="39" customFormat="1" ht="19.5" customHeight="1"/>
    <row r="50" s="39" customFormat="1" ht="19.5" customHeight="1"/>
    <row r="51" s="39" customFormat="1" ht="19.5" customHeight="1"/>
    <row r="52" s="39" customFormat="1" ht="19.5" customHeight="1"/>
    <row r="53" s="39" customFormat="1" ht="19.5" customHeight="1"/>
    <row r="54" s="39" customFormat="1" ht="19.5" customHeight="1"/>
    <row r="55" s="39" customFormat="1" ht="19.5" customHeight="1"/>
    <row r="56" s="39" customFormat="1" ht="19.5" customHeight="1"/>
    <row r="57" s="39" customFormat="1" ht="19.5" customHeight="1"/>
    <row r="58" s="39" customFormat="1" ht="19.5" customHeight="1"/>
    <row r="59" s="39" customFormat="1" ht="19.5" customHeight="1"/>
    <row r="60" s="39" customFormat="1" ht="19.5" customHeight="1"/>
    <row r="61" s="39" customFormat="1" ht="19.5" customHeight="1"/>
    <row r="62" s="39" customFormat="1" ht="19.5" customHeight="1"/>
    <row r="63" s="39" customFormat="1" ht="19.5" customHeight="1"/>
    <row r="64" s="39" customFormat="1" ht="19.5" customHeight="1"/>
    <row r="65" s="39" customFormat="1" ht="19.5" customHeight="1"/>
    <row r="66" s="39" customFormat="1" ht="19.5" customHeight="1"/>
    <row r="67" s="39" customFormat="1" ht="19.5" customHeight="1"/>
    <row r="68" s="39" customFormat="1" ht="19.5" customHeight="1"/>
    <row r="69" s="39" customFormat="1" ht="19.5" customHeight="1"/>
    <row r="70" s="39" customFormat="1" ht="19.5" customHeight="1"/>
    <row r="71" s="39" customFormat="1" ht="19.5" customHeight="1"/>
    <row r="72" s="39" customFormat="1" ht="19.5" customHeight="1"/>
    <row r="73" s="39" customFormat="1" ht="19.5" customHeight="1"/>
    <row r="74" s="39" customFormat="1" ht="19.5" customHeight="1"/>
    <row r="75" s="39" customFormat="1" ht="19.5" customHeight="1"/>
    <row r="76" s="39" customFormat="1" ht="19.5" customHeight="1"/>
    <row r="77" s="39" customFormat="1" ht="19.5" customHeight="1"/>
    <row r="78" s="39" customFormat="1" ht="19.5" customHeight="1"/>
    <row r="79" s="39" customFormat="1" ht="19.5" customHeight="1"/>
    <row r="80" s="39" customFormat="1" ht="19.5" customHeight="1"/>
    <row r="81" s="39" customFormat="1" ht="19.5" customHeight="1"/>
    <row r="82" s="39" customFormat="1" ht="19.5" customHeight="1"/>
    <row r="83" s="39" customFormat="1" ht="19.5" customHeight="1"/>
    <row r="84" s="39" customFormat="1" ht="19.5" customHeight="1"/>
    <row r="85" s="39" customFormat="1" ht="19.5" customHeight="1"/>
    <row r="86" s="39" customFormat="1" ht="19.5" customHeight="1"/>
    <row r="87" s="39" customFormat="1" ht="19.5" customHeight="1"/>
    <row r="88" s="39" customFormat="1" ht="19.5" customHeight="1"/>
    <row r="89" s="39" customFormat="1" ht="19.5" customHeight="1"/>
    <row r="90" s="39" customFormat="1" ht="19.5" customHeight="1"/>
    <row r="91" s="39" customFormat="1" ht="19.5" customHeight="1"/>
    <row r="92" s="39" customFormat="1" ht="19.5" customHeight="1"/>
    <row r="93" s="39" customFormat="1" ht="19.5" customHeight="1"/>
    <row r="94" s="39" customFormat="1" ht="19.5" customHeight="1"/>
    <row r="95" s="39" customFormat="1" ht="19.5" customHeight="1"/>
    <row r="96" s="39" customFormat="1" ht="19.5" customHeight="1"/>
    <row r="97" s="39" customFormat="1" ht="19.5" customHeight="1"/>
    <row r="98" s="39" customFormat="1" ht="19.5" customHeight="1"/>
    <row r="99" s="39" customFormat="1" ht="19.5" customHeight="1"/>
    <row r="100" s="39" customFormat="1" ht="19.5" customHeight="1"/>
    <row r="101" s="39" customFormat="1" ht="19.5" customHeight="1"/>
    <row r="102" s="39" customFormat="1" ht="19.5" customHeight="1"/>
    <row r="103" s="39" customFormat="1" ht="19.5" customHeight="1"/>
    <row r="104" s="39" customFormat="1" ht="19.5" customHeight="1"/>
    <row r="105" s="39" customFormat="1" ht="19.5" customHeight="1"/>
    <row r="106" s="39" customFormat="1" ht="19.5" customHeight="1"/>
    <row r="107" s="39" customFormat="1" ht="19.5" customHeight="1"/>
    <row r="108" s="39" customFormat="1" ht="19.5" customHeight="1"/>
    <row r="109" s="39" customFormat="1" ht="19.5" customHeight="1"/>
    <row r="110" s="39" customFormat="1" ht="19.5" customHeight="1"/>
    <row r="111" s="39" customFormat="1" ht="19.5" customHeight="1"/>
    <row r="112" s="39" customFormat="1" ht="19.5" customHeight="1"/>
    <row r="113" s="39" customFormat="1" ht="19.5" customHeight="1"/>
    <row r="114" s="39" customFormat="1" ht="19.5" customHeight="1"/>
    <row r="115" s="39" customFormat="1" ht="19.5" customHeight="1"/>
    <row r="116" s="39" customFormat="1" ht="19.5" customHeight="1"/>
    <row r="117" s="39" customFormat="1" ht="19.5" customHeight="1"/>
    <row r="118" s="39" customFormat="1" ht="19.5" customHeight="1"/>
    <row r="119" s="39" customFormat="1" ht="19.5" customHeight="1"/>
    <row r="120" s="39" customFormat="1" ht="19.5" customHeight="1"/>
    <row r="121" s="39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printOptions horizontalCentered="1"/>
  <pageMargins left="0.71" right="0.71" top="0.75" bottom="0.75" header="0.31" footer="0.31"/>
  <pageSetup fitToHeight="2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B4" sqref="B4"/>
    </sheetView>
  </sheetViews>
  <sheetFormatPr defaultColWidth="8.7109375" defaultRowHeight="15"/>
  <cols>
    <col min="1" max="1" width="45.00390625" style="0" customWidth="1"/>
    <col min="2" max="3" width="18.00390625" style="0" customWidth="1"/>
    <col min="4" max="4" width="29.421875" style="0" customWidth="1"/>
  </cols>
  <sheetData>
    <row r="1" spans="1:4" s="37" customFormat="1" ht="30" customHeight="1">
      <c r="A1" s="40" t="s">
        <v>1602</v>
      </c>
      <c r="B1" s="40"/>
      <c r="C1" s="40"/>
      <c r="D1" s="40"/>
    </row>
    <row r="2" spans="1:4" ht="15">
      <c r="A2" s="41"/>
      <c r="B2" s="42"/>
      <c r="C2" s="42"/>
      <c r="D2" s="43" t="s">
        <v>34</v>
      </c>
    </row>
    <row r="3" spans="1:4" s="38" customFormat="1" ht="19.5" customHeight="1">
      <c r="A3" s="11" t="s">
        <v>35</v>
      </c>
      <c r="B3" s="11" t="s">
        <v>36</v>
      </c>
      <c r="C3" s="11" t="s">
        <v>37</v>
      </c>
      <c r="D3" s="11" t="s">
        <v>32</v>
      </c>
    </row>
    <row r="4" spans="1:4" s="39" customFormat="1" ht="19.5" customHeight="1">
      <c r="A4" s="44" t="s">
        <v>1592</v>
      </c>
      <c r="B4" s="45"/>
      <c r="C4" s="45"/>
      <c r="D4" s="46" t="e">
        <f>C4/B4</f>
        <v>#DIV/0!</v>
      </c>
    </row>
    <row r="5" spans="1:4" s="39" customFormat="1" ht="19.5" customHeight="1">
      <c r="A5" s="44" t="s">
        <v>1593</v>
      </c>
      <c r="B5" s="45"/>
      <c r="C5" s="45"/>
      <c r="D5" s="46" t="e">
        <f aca="true" t="shared" si="0" ref="D5:D13">C5/B5</f>
        <v>#DIV/0!</v>
      </c>
    </row>
    <row r="6" spans="1:4" s="39" customFormat="1" ht="19.5" customHeight="1">
      <c r="A6" s="44" t="s">
        <v>1594</v>
      </c>
      <c r="B6" s="45"/>
      <c r="C6" s="45"/>
      <c r="D6" s="46" t="e">
        <f t="shared" si="0"/>
        <v>#DIV/0!</v>
      </c>
    </row>
    <row r="7" spans="1:4" s="39" customFormat="1" ht="19.5" customHeight="1">
      <c r="A7" s="44" t="s">
        <v>1595</v>
      </c>
      <c r="B7" s="45"/>
      <c r="C7" s="45"/>
      <c r="D7" s="46" t="e">
        <f t="shared" si="0"/>
        <v>#DIV/0!</v>
      </c>
    </row>
    <row r="8" spans="1:4" s="39" customFormat="1" ht="19.5" customHeight="1">
      <c r="A8" s="44" t="s">
        <v>1596</v>
      </c>
      <c r="B8" s="45"/>
      <c r="C8" s="45"/>
      <c r="D8" s="46" t="e">
        <f t="shared" si="0"/>
        <v>#DIV/0!</v>
      </c>
    </row>
    <row r="9" spans="1:4" s="39" customFormat="1" ht="19.5" customHeight="1">
      <c r="A9" s="44" t="s">
        <v>1597</v>
      </c>
      <c r="B9" s="45"/>
      <c r="C9" s="45"/>
      <c r="D9" s="46" t="e">
        <f t="shared" si="0"/>
        <v>#DIV/0!</v>
      </c>
    </row>
    <row r="10" spans="1:4" s="39" customFormat="1" ht="19.5" customHeight="1">
      <c r="A10" s="44" t="s">
        <v>1598</v>
      </c>
      <c r="B10" s="45"/>
      <c r="C10" s="45">
        <v>18</v>
      </c>
      <c r="D10" s="46" t="e">
        <f t="shared" si="0"/>
        <v>#DIV/0!</v>
      </c>
    </row>
    <row r="11" spans="1:4" s="39" customFormat="1" ht="19.5" customHeight="1">
      <c r="A11" s="44" t="s">
        <v>1599</v>
      </c>
      <c r="B11" s="45"/>
      <c r="C11" s="45">
        <v>18</v>
      </c>
      <c r="D11" s="46" t="e">
        <f t="shared" si="0"/>
        <v>#DIV/0!</v>
      </c>
    </row>
    <row r="12" spans="1:4" s="39" customFormat="1" ht="19.5" customHeight="1">
      <c r="A12" s="44" t="s">
        <v>1600</v>
      </c>
      <c r="B12" s="45"/>
      <c r="C12" s="45">
        <v>105</v>
      </c>
      <c r="D12" s="46" t="e">
        <f t="shared" si="0"/>
        <v>#DIV/0!</v>
      </c>
    </row>
    <row r="13" spans="1:4" s="39" customFormat="1" ht="19.5" customHeight="1">
      <c r="A13" s="44" t="s">
        <v>1601</v>
      </c>
      <c r="B13" s="45"/>
      <c r="C13" s="45">
        <v>123</v>
      </c>
      <c r="D13" s="46" t="e">
        <f t="shared" si="0"/>
        <v>#DIV/0!</v>
      </c>
    </row>
    <row r="14" s="39" customFormat="1" ht="19.5" customHeight="1"/>
    <row r="15" s="39" customFormat="1" ht="19.5" customHeight="1"/>
    <row r="16" s="39" customFormat="1" ht="19.5" customHeight="1"/>
    <row r="17" s="39" customFormat="1" ht="19.5" customHeight="1"/>
    <row r="18" s="39" customFormat="1" ht="19.5" customHeight="1"/>
    <row r="19" s="39" customFormat="1" ht="19.5" customHeight="1"/>
    <row r="20" s="39" customFormat="1" ht="19.5" customHeight="1"/>
    <row r="21" s="39" customFormat="1" ht="19.5" customHeight="1"/>
    <row r="22" s="39" customFormat="1" ht="19.5" customHeight="1"/>
    <row r="23" s="39" customFormat="1" ht="19.5" customHeight="1"/>
    <row r="24" s="39" customFormat="1" ht="19.5" customHeight="1"/>
    <row r="25" s="39" customFormat="1" ht="19.5" customHeight="1"/>
    <row r="26" s="39" customFormat="1" ht="19.5" customHeight="1"/>
    <row r="27" s="39" customFormat="1" ht="19.5" customHeight="1"/>
    <row r="28" s="39" customFormat="1" ht="19.5" customHeight="1"/>
    <row r="29" s="39" customFormat="1" ht="19.5" customHeight="1"/>
    <row r="30" s="39" customFormat="1" ht="19.5" customHeight="1"/>
    <row r="31" s="39" customFormat="1" ht="19.5" customHeight="1"/>
    <row r="32" s="39" customFormat="1" ht="19.5" customHeight="1"/>
    <row r="33" s="39" customFormat="1" ht="19.5" customHeight="1"/>
    <row r="34" s="39" customFormat="1" ht="19.5" customHeight="1"/>
    <row r="35" s="39" customFormat="1" ht="19.5" customHeight="1"/>
    <row r="36" s="39" customFormat="1" ht="19.5" customHeight="1"/>
    <row r="37" s="39" customFormat="1" ht="19.5" customHeight="1"/>
    <row r="38" s="39" customFormat="1" ht="19.5" customHeight="1"/>
    <row r="39" s="39" customFormat="1" ht="19.5" customHeight="1"/>
    <row r="40" s="39" customFormat="1" ht="19.5" customHeight="1"/>
    <row r="41" s="39" customFormat="1" ht="19.5" customHeight="1"/>
    <row r="42" s="39" customFormat="1" ht="19.5" customHeight="1"/>
    <row r="43" s="39" customFormat="1" ht="19.5" customHeight="1"/>
    <row r="44" s="39" customFormat="1" ht="19.5" customHeight="1"/>
    <row r="45" s="39" customFormat="1" ht="19.5" customHeight="1"/>
    <row r="46" s="39" customFormat="1" ht="19.5" customHeight="1"/>
    <row r="47" s="39" customFormat="1" ht="19.5" customHeight="1"/>
    <row r="48" s="39" customFormat="1" ht="19.5" customHeight="1"/>
    <row r="49" s="39" customFormat="1" ht="19.5" customHeight="1"/>
    <row r="50" s="39" customFormat="1" ht="19.5" customHeight="1"/>
    <row r="51" s="39" customFormat="1" ht="19.5" customHeight="1"/>
    <row r="52" s="39" customFormat="1" ht="19.5" customHeight="1"/>
    <row r="53" s="39" customFormat="1" ht="19.5" customHeight="1"/>
    <row r="54" s="39" customFormat="1" ht="19.5" customHeight="1"/>
    <row r="55" s="39" customFormat="1" ht="19.5" customHeight="1"/>
    <row r="56" s="39" customFormat="1" ht="19.5" customHeight="1"/>
    <row r="57" s="39" customFormat="1" ht="19.5" customHeight="1"/>
    <row r="58" s="39" customFormat="1" ht="19.5" customHeight="1"/>
    <row r="59" s="39" customFormat="1" ht="19.5" customHeight="1"/>
    <row r="60" s="39" customFormat="1" ht="19.5" customHeight="1"/>
    <row r="61" s="39" customFormat="1" ht="19.5" customHeight="1"/>
    <row r="62" s="39" customFormat="1" ht="19.5" customHeight="1"/>
    <row r="63" s="39" customFormat="1" ht="19.5" customHeight="1"/>
    <row r="64" s="39" customFormat="1" ht="19.5" customHeight="1"/>
    <row r="65" s="39" customFormat="1" ht="19.5" customHeight="1"/>
    <row r="66" s="39" customFormat="1" ht="19.5" customHeight="1"/>
    <row r="67" s="39" customFormat="1" ht="19.5" customHeight="1"/>
    <row r="68" s="39" customFormat="1" ht="19.5" customHeight="1"/>
    <row r="69" s="39" customFormat="1" ht="19.5" customHeight="1"/>
    <row r="70" s="39" customFormat="1" ht="19.5" customHeight="1"/>
    <row r="71" s="39" customFormat="1" ht="19.5" customHeight="1"/>
    <row r="72" s="39" customFormat="1" ht="19.5" customHeight="1"/>
    <row r="73" s="39" customFormat="1" ht="19.5" customHeight="1"/>
    <row r="74" s="39" customFormat="1" ht="19.5" customHeight="1"/>
    <row r="75" s="39" customFormat="1" ht="19.5" customHeight="1"/>
    <row r="76" s="39" customFormat="1" ht="19.5" customHeight="1"/>
    <row r="77" s="39" customFormat="1" ht="19.5" customHeight="1"/>
    <row r="78" s="39" customFormat="1" ht="19.5" customHeight="1"/>
    <row r="79" s="39" customFormat="1" ht="19.5" customHeight="1"/>
    <row r="80" s="39" customFormat="1" ht="19.5" customHeight="1"/>
    <row r="81" s="39" customFormat="1" ht="19.5" customHeight="1"/>
    <row r="82" s="39" customFormat="1" ht="19.5" customHeight="1"/>
    <row r="83" s="39" customFormat="1" ht="19.5" customHeight="1"/>
    <row r="84" s="39" customFormat="1" ht="19.5" customHeight="1"/>
    <row r="85" s="39" customFormat="1" ht="19.5" customHeight="1"/>
    <row r="86" s="39" customFormat="1" ht="19.5" customHeight="1"/>
    <row r="87" s="39" customFormat="1" ht="19.5" customHeight="1"/>
    <row r="88" s="39" customFormat="1" ht="19.5" customHeight="1"/>
    <row r="89" s="39" customFormat="1" ht="19.5" customHeight="1"/>
    <row r="90" s="39" customFormat="1" ht="19.5" customHeight="1"/>
    <row r="91" s="39" customFormat="1" ht="19.5" customHeight="1"/>
    <row r="92" s="39" customFormat="1" ht="19.5" customHeight="1"/>
    <row r="93" s="39" customFormat="1" ht="19.5" customHeight="1"/>
    <row r="94" s="39" customFormat="1" ht="19.5" customHeight="1"/>
    <row r="95" s="39" customFormat="1" ht="19.5" customHeight="1"/>
    <row r="96" s="39" customFormat="1" ht="19.5" customHeight="1"/>
    <row r="97" s="39" customFormat="1" ht="19.5" customHeight="1"/>
    <row r="98" s="39" customFormat="1" ht="19.5" customHeight="1"/>
    <row r="99" s="39" customFormat="1" ht="19.5" customHeight="1"/>
    <row r="100" s="39" customFormat="1" ht="19.5" customHeight="1"/>
    <row r="101" s="39" customFormat="1" ht="19.5" customHeight="1"/>
    <row r="102" s="39" customFormat="1" ht="19.5" customHeight="1"/>
    <row r="103" s="39" customFormat="1" ht="19.5" customHeight="1"/>
    <row r="104" s="39" customFormat="1" ht="19.5" customHeight="1"/>
    <row r="105" s="39" customFormat="1" ht="19.5" customHeight="1"/>
    <row r="106" s="39" customFormat="1" ht="19.5" customHeight="1"/>
    <row r="107" s="39" customFormat="1" ht="19.5" customHeight="1"/>
    <row r="108" s="39" customFormat="1" ht="19.5" customHeight="1"/>
    <row r="109" s="39" customFormat="1" ht="19.5" customHeight="1"/>
    <row r="110" s="39" customFormat="1" ht="19.5" customHeight="1"/>
    <row r="111" s="39" customFormat="1" ht="19.5" customHeight="1"/>
    <row r="112" s="39" customFormat="1" ht="19.5" customHeight="1"/>
    <row r="113" s="39" customFormat="1" ht="19.5" customHeight="1"/>
    <row r="114" s="39" customFormat="1" ht="19.5" customHeight="1"/>
    <row r="115" s="39" customFormat="1" ht="19.5" customHeight="1"/>
    <row r="116" s="39" customFormat="1" ht="19.5" customHeight="1"/>
    <row r="117" s="39" customFormat="1" ht="19.5" customHeight="1"/>
    <row r="118" s="39" customFormat="1" ht="19.5" customHeight="1"/>
    <row r="119" s="39" customFormat="1" ht="19.5" customHeight="1"/>
    <row r="120" s="39" customFormat="1" ht="19.5" customHeight="1"/>
    <row r="121" s="39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printOptions horizontalCentered="1"/>
  <pageMargins left="0.71" right="0.71" top="0.75" bottom="0.75" header="0.31" footer="0.31"/>
  <pageSetup fitToHeight="2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workbookViewId="0" topLeftCell="A1">
      <selection activeCell="E14" sqref="E14"/>
    </sheetView>
  </sheetViews>
  <sheetFormatPr defaultColWidth="8.7109375" defaultRowHeight="15"/>
  <cols>
    <col min="1" max="1" width="50.57421875" style="5" customWidth="1"/>
    <col min="2" max="3" width="19.421875" style="5" customWidth="1"/>
    <col min="4" max="4" width="31.140625" style="6" customWidth="1"/>
    <col min="5" max="5" width="11.57421875" style="5" customWidth="1"/>
    <col min="6" max="6" width="10.421875" style="5" customWidth="1"/>
    <col min="7" max="13" width="9.00390625" style="5" bestFit="1" customWidth="1"/>
    <col min="14" max="14" width="12.7109375" style="5" bestFit="1" customWidth="1"/>
    <col min="15" max="16384" width="9.00390625" style="5" bestFit="1" customWidth="1"/>
  </cols>
  <sheetData>
    <row r="1" spans="1:4" s="1" customFormat="1" ht="30" customHeight="1">
      <c r="A1" s="7" t="s">
        <v>1603</v>
      </c>
      <c r="B1" s="7"/>
      <c r="C1" s="7"/>
      <c r="D1" s="7"/>
    </row>
    <row r="2" spans="1:4" ht="18.75" customHeight="1">
      <c r="A2" s="8"/>
      <c r="B2" s="27"/>
      <c r="D2" s="28" t="s">
        <v>1</v>
      </c>
    </row>
    <row r="3" spans="1:4" s="2" customFormat="1" ht="19.5" customHeight="1">
      <c r="A3" s="10" t="s">
        <v>35</v>
      </c>
      <c r="B3" s="11" t="s">
        <v>36</v>
      </c>
      <c r="C3" s="11" t="s">
        <v>37</v>
      </c>
      <c r="D3" s="12" t="s">
        <v>32</v>
      </c>
    </row>
    <row r="4" spans="1:4" s="3" customFormat="1" ht="19.5" customHeight="1">
      <c r="A4" s="16" t="s">
        <v>1604</v>
      </c>
      <c r="B4" s="14">
        <v>30313</v>
      </c>
      <c r="C4" s="14">
        <v>33772</v>
      </c>
      <c r="D4" s="15">
        <f>C4/B4</f>
        <v>1.114109457988322</v>
      </c>
    </row>
    <row r="5" spans="1:4" s="3" customFormat="1" ht="19.5" customHeight="1">
      <c r="A5" s="16" t="s">
        <v>1605</v>
      </c>
      <c r="B5" s="14">
        <v>4025</v>
      </c>
      <c r="C5" s="14">
        <v>28205</v>
      </c>
      <c r="D5" s="15">
        <f aca="true" t="shared" si="0" ref="D5:D16">C5/B5</f>
        <v>7.007453416149068</v>
      </c>
    </row>
    <row r="6" spans="1:4" s="3" customFormat="1" ht="19.5" customHeight="1">
      <c r="A6" s="16" t="s">
        <v>1606</v>
      </c>
      <c r="B6" s="14">
        <v>1004</v>
      </c>
      <c r="C6" s="14">
        <v>909</v>
      </c>
      <c r="D6" s="15">
        <f t="shared" si="0"/>
        <v>0.9053784860557769</v>
      </c>
    </row>
    <row r="7" spans="1:4" s="3" customFormat="1" ht="19.5" customHeight="1">
      <c r="A7" s="16" t="s">
        <v>1607</v>
      </c>
      <c r="B7" s="14">
        <v>14529</v>
      </c>
      <c r="C7" s="14">
        <v>14301</v>
      </c>
      <c r="D7" s="15">
        <f t="shared" si="0"/>
        <v>0.9843072475738179</v>
      </c>
    </row>
    <row r="8" spans="1:4" s="3" customFormat="1" ht="19.5" customHeight="1">
      <c r="A8" s="16" t="s">
        <v>1608</v>
      </c>
      <c r="B8" s="14">
        <v>839</v>
      </c>
      <c r="C8" s="14">
        <v>812</v>
      </c>
      <c r="D8" s="15">
        <f t="shared" si="0"/>
        <v>0.9678188319427891</v>
      </c>
    </row>
    <row r="9" spans="1:4" s="3" customFormat="1" ht="19.5" customHeight="1">
      <c r="A9" s="16" t="s">
        <v>1609</v>
      </c>
      <c r="B9" s="14">
        <v>762</v>
      </c>
      <c r="C9" s="14">
        <v>798</v>
      </c>
      <c r="D9" s="15">
        <f t="shared" si="0"/>
        <v>1.047244094488189</v>
      </c>
    </row>
    <row r="10" spans="1:4" s="3" customFormat="1" ht="19.5" customHeight="1">
      <c r="A10" s="16" t="s">
        <v>1610</v>
      </c>
      <c r="B10" s="14">
        <v>5771</v>
      </c>
      <c r="C10" s="14">
        <v>5802</v>
      </c>
      <c r="D10" s="15">
        <f t="shared" si="0"/>
        <v>1.0053716860162882</v>
      </c>
    </row>
    <row r="11" spans="1:4" s="3" customFormat="1" ht="19.5" customHeight="1">
      <c r="A11" s="16" t="s">
        <v>1611</v>
      </c>
      <c r="B11" s="29">
        <v>2516</v>
      </c>
      <c r="C11" s="18">
        <v>18456</v>
      </c>
      <c r="D11" s="15">
        <f t="shared" si="0"/>
        <v>7.335453100158983</v>
      </c>
    </row>
    <row r="12" spans="1:4" s="4" customFormat="1" ht="19.5" customHeight="1">
      <c r="A12" s="19" t="s">
        <v>1381</v>
      </c>
      <c r="B12" s="22">
        <f>SUM(B4:B11)</f>
        <v>59759</v>
      </c>
      <c r="C12" s="22">
        <f>SUM(C4:C11)</f>
        <v>103055</v>
      </c>
      <c r="D12" s="15">
        <f t="shared" si="0"/>
        <v>1.7245101156311182</v>
      </c>
    </row>
    <row r="13" spans="1:4" s="3" customFormat="1" ht="19.5" customHeight="1">
      <c r="A13" s="30" t="s">
        <v>1612</v>
      </c>
      <c r="B13" s="22"/>
      <c r="C13" s="22"/>
      <c r="D13" s="15" t="e">
        <f t="shared" si="0"/>
        <v>#DIV/0!</v>
      </c>
    </row>
    <row r="14" spans="1:4" s="3" customFormat="1" ht="19.5" customHeight="1">
      <c r="A14" s="16" t="s">
        <v>1613</v>
      </c>
      <c r="B14" s="23"/>
      <c r="C14" s="31"/>
      <c r="D14" s="15" t="e">
        <f t="shared" si="0"/>
        <v>#DIV/0!</v>
      </c>
    </row>
    <row r="15" spans="1:4" s="3" customFormat="1" ht="19.5" customHeight="1">
      <c r="A15" s="13" t="s">
        <v>1614</v>
      </c>
      <c r="B15" s="23"/>
      <c r="C15" s="18"/>
      <c r="D15" s="15" t="e">
        <f t="shared" si="0"/>
        <v>#DIV/0!</v>
      </c>
    </row>
    <row r="16" spans="1:4" s="4" customFormat="1" ht="19.5" customHeight="1">
      <c r="A16" s="25" t="s">
        <v>5</v>
      </c>
      <c r="B16" s="22">
        <f>B12+B13</f>
        <v>59759</v>
      </c>
      <c r="C16" s="22">
        <f>C12+C13</f>
        <v>103055</v>
      </c>
      <c r="D16" s="15">
        <f t="shared" si="0"/>
        <v>1.7245101156311182</v>
      </c>
    </row>
    <row r="17" spans="2:4" s="3" customFormat="1" ht="15">
      <c r="B17" s="32"/>
      <c r="D17" s="26"/>
    </row>
    <row r="18" spans="1:4" s="3" customFormat="1" ht="15">
      <c r="A18" s="33"/>
      <c r="B18" s="34"/>
      <c r="C18" s="35"/>
      <c r="D18" s="26"/>
    </row>
    <row r="19" spans="2:4" s="3" customFormat="1" ht="15">
      <c r="B19" s="32"/>
      <c r="D19" s="26"/>
    </row>
    <row r="20" spans="2:4" s="3" customFormat="1" ht="15">
      <c r="B20" s="32"/>
      <c r="D20" s="26"/>
    </row>
    <row r="21" spans="2:4" s="3" customFormat="1" ht="15">
      <c r="B21" s="32"/>
      <c r="D21" s="26"/>
    </row>
    <row r="22" spans="2:4" s="3" customFormat="1" ht="15">
      <c r="B22" s="32"/>
      <c r="D22" s="36"/>
    </row>
    <row r="23" spans="2:4" s="3" customFormat="1" ht="15">
      <c r="B23" s="32"/>
      <c r="D23" s="26"/>
    </row>
    <row r="24" s="3" customFormat="1" ht="15">
      <c r="D24" s="26"/>
    </row>
    <row r="25" s="3" customFormat="1" ht="15">
      <c r="D25" s="26"/>
    </row>
    <row r="26" s="3" customFormat="1" ht="15">
      <c r="D26" s="26"/>
    </row>
    <row r="27" s="3" customFormat="1" ht="15">
      <c r="D27" s="26"/>
    </row>
    <row r="28" s="3" customFormat="1" ht="15">
      <c r="D28" s="26"/>
    </row>
    <row r="29" s="3" customFormat="1" ht="15">
      <c r="D29" s="26"/>
    </row>
    <row r="30" s="3" customFormat="1" ht="15">
      <c r="D30" s="26"/>
    </row>
    <row r="31" s="3" customFormat="1" ht="15">
      <c r="D31" s="26"/>
    </row>
    <row r="32" s="3" customFormat="1" ht="15">
      <c r="D32" s="26"/>
    </row>
    <row r="33" s="3" customFormat="1" ht="15">
      <c r="D33" s="26"/>
    </row>
    <row r="34" s="3" customFormat="1" ht="15">
      <c r="D34" s="26"/>
    </row>
    <row r="35" s="3" customFormat="1" ht="15">
      <c r="D35" s="26"/>
    </row>
    <row r="36" s="3" customFormat="1" ht="15">
      <c r="D36" s="26"/>
    </row>
    <row r="37" s="3" customFormat="1" ht="15">
      <c r="D37" s="26"/>
    </row>
    <row r="38" s="3" customFormat="1" ht="15">
      <c r="D38" s="26"/>
    </row>
    <row r="39" s="3" customFormat="1" ht="15">
      <c r="D39" s="26"/>
    </row>
    <row r="40" s="3" customFormat="1" ht="15">
      <c r="D40" s="26"/>
    </row>
    <row r="41" s="3" customFormat="1" ht="15">
      <c r="D41" s="26"/>
    </row>
    <row r="42" s="3" customFormat="1" ht="15">
      <c r="D42" s="26"/>
    </row>
    <row r="43" s="3" customFormat="1" ht="15">
      <c r="D43" s="26"/>
    </row>
    <row r="44" s="3" customFormat="1" ht="15">
      <c r="D44" s="26"/>
    </row>
    <row r="45" s="3" customFormat="1" ht="15">
      <c r="D45" s="26"/>
    </row>
    <row r="46" s="3" customFormat="1" ht="15">
      <c r="D46" s="26"/>
    </row>
    <row r="47" s="3" customFormat="1" ht="15">
      <c r="D47" s="26"/>
    </row>
    <row r="48" s="3" customFormat="1" ht="15">
      <c r="D48" s="26"/>
    </row>
    <row r="49" s="3" customFormat="1" ht="15">
      <c r="D49" s="26"/>
    </row>
    <row r="50" s="3" customFormat="1" ht="15">
      <c r="D50" s="26"/>
    </row>
    <row r="51" s="3" customFormat="1" ht="15">
      <c r="D51" s="26"/>
    </row>
    <row r="52" s="3" customFormat="1" ht="15">
      <c r="D52" s="26"/>
    </row>
    <row r="53" s="3" customFormat="1" ht="15">
      <c r="D53" s="26"/>
    </row>
    <row r="54" s="3" customFormat="1" ht="15">
      <c r="D54" s="26"/>
    </row>
    <row r="55" s="3" customFormat="1" ht="15">
      <c r="D55" s="26"/>
    </row>
    <row r="56" s="3" customFormat="1" ht="15">
      <c r="D56" s="26"/>
    </row>
    <row r="57" s="3" customFormat="1" ht="15">
      <c r="D57" s="26"/>
    </row>
    <row r="58" s="3" customFormat="1" ht="15">
      <c r="D58" s="26"/>
    </row>
    <row r="59" s="3" customFormat="1" ht="15">
      <c r="D59" s="26"/>
    </row>
    <row r="60" s="3" customFormat="1" ht="15">
      <c r="D60" s="26"/>
    </row>
    <row r="61" s="3" customFormat="1" ht="15">
      <c r="D61" s="26"/>
    </row>
    <row r="62" s="3" customFormat="1" ht="15">
      <c r="D62" s="26"/>
    </row>
    <row r="63" s="3" customFormat="1" ht="15">
      <c r="D63" s="26"/>
    </row>
    <row r="64" s="3" customFormat="1" ht="15">
      <c r="D64" s="26"/>
    </row>
    <row r="65" s="3" customFormat="1" ht="15">
      <c r="D65" s="26"/>
    </row>
    <row r="66" s="3" customFormat="1" ht="15">
      <c r="D66" s="26"/>
    </row>
    <row r="67" s="3" customFormat="1" ht="15">
      <c r="D67" s="26"/>
    </row>
    <row r="68" s="3" customFormat="1" ht="15">
      <c r="D68" s="26"/>
    </row>
    <row r="69" s="3" customFormat="1" ht="15">
      <c r="D69" s="26"/>
    </row>
    <row r="70" s="3" customFormat="1" ht="15">
      <c r="D70" s="26"/>
    </row>
    <row r="71" s="3" customFormat="1" ht="15">
      <c r="D71" s="26"/>
    </row>
    <row r="72" s="3" customFormat="1" ht="15">
      <c r="D72" s="26"/>
    </row>
    <row r="73" s="3" customFormat="1" ht="15">
      <c r="D73" s="26"/>
    </row>
    <row r="74" s="3" customFormat="1" ht="15">
      <c r="D74" s="26"/>
    </row>
    <row r="75" s="3" customFormat="1" ht="15">
      <c r="D75" s="26"/>
    </row>
    <row r="76" s="3" customFormat="1" ht="15">
      <c r="D76" s="26"/>
    </row>
    <row r="77" s="3" customFormat="1" ht="15">
      <c r="D77" s="26"/>
    </row>
    <row r="78" s="3" customFormat="1" ht="15">
      <c r="D78" s="26"/>
    </row>
    <row r="79" s="3" customFormat="1" ht="15">
      <c r="D79" s="26"/>
    </row>
    <row r="80" s="3" customFormat="1" ht="15">
      <c r="D80" s="26"/>
    </row>
    <row r="81" s="3" customFormat="1" ht="15">
      <c r="D81" s="26"/>
    </row>
    <row r="82" s="3" customFormat="1" ht="15">
      <c r="D82" s="26"/>
    </row>
    <row r="83" s="3" customFormat="1" ht="15">
      <c r="D83" s="26"/>
    </row>
    <row r="84" s="3" customFormat="1" ht="15">
      <c r="D84" s="26"/>
    </row>
    <row r="85" s="3" customFormat="1" ht="15">
      <c r="D85" s="26"/>
    </row>
    <row r="86" s="3" customFormat="1" ht="15">
      <c r="D86" s="26"/>
    </row>
    <row r="87" s="3" customFormat="1" ht="15">
      <c r="D87" s="26"/>
    </row>
    <row r="88" s="3" customFormat="1" ht="15">
      <c r="D88" s="26"/>
    </row>
    <row r="89" s="3" customFormat="1" ht="15">
      <c r="D89" s="26"/>
    </row>
    <row r="90" s="3" customFormat="1" ht="15">
      <c r="D90" s="26"/>
    </row>
    <row r="91" s="3" customFormat="1" ht="15">
      <c r="D91" s="26"/>
    </row>
    <row r="92" s="3" customFormat="1" ht="15">
      <c r="D92" s="26"/>
    </row>
    <row r="93" s="3" customFormat="1" ht="15">
      <c r="D93" s="26"/>
    </row>
    <row r="94" s="3" customFormat="1" ht="15">
      <c r="D94" s="26"/>
    </row>
    <row r="95" s="3" customFormat="1" ht="15">
      <c r="D95" s="26"/>
    </row>
    <row r="96" s="3" customFormat="1" ht="15">
      <c r="D96" s="26"/>
    </row>
    <row r="97" s="3" customFormat="1" ht="15">
      <c r="D97" s="26"/>
    </row>
    <row r="98" s="3" customFormat="1" ht="15">
      <c r="D98" s="26"/>
    </row>
    <row r="99" s="3" customFormat="1" ht="15">
      <c r="D99" s="26"/>
    </row>
    <row r="100" s="3" customFormat="1" ht="15">
      <c r="D100" s="26"/>
    </row>
    <row r="101" s="3" customFormat="1" ht="15">
      <c r="D101" s="26"/>
    </row>
    <row r="102" s="3" customFormat="1" ht="15">
      <c r="D102" s="26"/>
    </row>
    <row r="103" s="3" customFormat="1" ht="15">
      <c r="D103" s="26"/>
    </row>
    <row r="104" s="3" customFormat="1" ht="15">
      <c r="D104" s="26"/>
    </row>
    <row r="105" s="3" customFormat="1" ht="15">
      <c r="D105" s="26"/>
    </row>
    <row r="106" s="3" customFormat="1" ht="15">
      <c r="D106" s="26"/>
    </row>
    <row r="107" s="3" customFormat="1" ht="15">
      <c r="D107" s="26"/>
    </row>
    <row r="108" s="3" customFormat="1" ht="15">
      <c r="D108" s="26"/>
    </row>
    <row r="109" s="3" customFormat="1" ht="15">
      <c r="D109" s="26"/>
    </row>
    <row r="110" s="3" customFormat="1" ht="15">
      <c r="D110" s="26"/>
    </row>
    <row r="111" s="3" customFormat="1" ht="15">
      <c r="D111" s="26"/>
    </row>
    <row r="112" s="3" customFormat="1" ht="15">
      <c r="D112" s="26"/>
    </row>
    <row r="113" s="3" customFormat="1" ht="15">
      <c r="D113" s="26"/>
    </row>
    <row r="114" s="3" customFormat="1" ht="15">
      <c r="D114" s="26"/>
    </row>
    <row r="115" s="3" customFormat="1" ht="15">
      <c r="D115" s="26"/>
    </row>
    <row r="116" s="3" customFormat="1" ht="15">
      <c r="D116" s="26"/>
    </row>
    <row r="117" s="3" customFormat="1" ht="15">
      <c r="D117" s="26"/>
    </row>
    <row r="118" s="3" customFormat="1" ht="15">
      <c r="D118" s="26"/>
    </row>
    <row r="119" s="3" customFormat="1" ht="15">
      <c r="D119" s="26"/>
    </row>
    <row r="120" s="3" customFormat="1" ht="15">
      <c r="D120" s="26"/>
    </row>
    <row r="121" s="3" customFormat="1" ht="15">
      <c r="D121" s="26"/>
    </row>
  </sheetData>
  <sheetProtection/>
  <mergeCells count="1">
    <mergeCell ref="A1:D1"/>
  </mergeCells>
  <conditionalFormatting sqref="D4:D16">
    <cfRule type="cellIs" priority="2" dxfId="0" operator="lessThan" stopIfTrue="1">
      <formula>0</formula>
    </cfRule>
  </conditionalFormatting>
  <conditionalFormatting sqref="A13:A15 A4:A11">
    <cfRule type="expression" priority="1" dxfId="1" stopIfTrue="1">
      <formula>"len($A:$A)=3"</formula>
    </cfRule>
  </conditionalFormatting>
  <printOptions horizontalCentered="1"/>
  <pageMargins left="0.71" right="0.71" top="0.75" bottom="0.75" header="0.31" footer="0.31"/>
  <pageSetup fitToHeight="2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tabSelected="1" workbookViewId="0" topLeftCell="A1">
      <selection activeCell="F7" sqref="F7"/>
    </sheetView>
  </sheetViews>
  <sheetFormatPr defaultColWidth="8.7109375" defaultRowHeight="15"/>
  <cols>
    <col min="1" max="1" width="41.8515625" style="5" customWidth="1"/>
    <col min="2" max="3" width="20.57421875" style="5" customWidth="1"/>
    <col min="4" max="4" width="32.57421875" style="6" customWidth="1"/>
    <col min="5" max="5" width="11.57421875" style="5" customWidth="1"/>
    <col min="6" max="6" width="10.421875" style="5" customWidth="1"/>
    <col min="7" max="13" width="9.00390625" style="5" bestFit="1" customWidth="1"/>
    <col min="14" max="14" width="12.7109375" style="5" bestFit="1" customWidth="1"/>
    <col min="15" max="16384" width="9.00390625" style="5" bestFit="1" customWidth="1"/>
  </cols>
  <sheetData>
    <row r="1" spans="1:4" s="1" customFormat="1" ht="30" customHeight="1">
      <c r="A1" s="7" t="s">
        <v>1615</v>
      </c>
      <c r="B1" s="7"/>
      <c r="C1" s="7"/>
      <c r="D1" s="7"/>
    </row>
    <row r="2" spans="1:4" ht="18.75" customHeight="1">
      <c r="A2" s="8"/>
      <c r="C2" s="9"/>
      <c r="D2" s="9" t="s">
        <v>1</v>
      </c>
    </row>
    <row r="3" spans="1:4" s="2" customFormat="1" ht="19.5" customHeight="1">
      <c r="A3" s="10" t="s">
        <v>35</v>
      </c>
      <c r="B3" s="11" t="s">
        <v>36</v>
      </c>
      <c r="C3" s="11" t="s">
        <v>37</v>
      </c>
      <c r="D3" s="12" t="s">
        <v>32</v>
      </c>
    </row>
    <row r="4" spans="1:4" s="3" customFormat="1" ht="19.5" customHeight="1">
      <c r="A4" s="13" t="s">
        <v>1616</v>
      </c>
      <c r="B4" s="14">
        <v>30304</v>
      </c>
      <c r="C4" s="14">
        <v>33772</v>
      </c>
      <c r="D4" s="15">
        <f>C4/B4</f>
        <v>1.114440337909187</v>
      </c>
    </row>
    <row r="5" spans="1:4" s="3" customFormat="1" ht="19.5" customHeight="1">
      <c r="A5" s="16" t="s">
        <v>565</v>
      </c>
      <c r="B5" s="14">
        <v>657</v>
      </c>
      <c r="C5" s="14">
        <v>28205</v>
      </c>
      <c r="D5" s="15">
        <f aca="true" t="shared" si="0" ref="D5:D16">C5/B5</f>
        <v>42.92998477929985</v>
      </c>
    </row>
    <row r="6" spans="1:4" s="3" customFormat="1" ht="19.5" customHeight="1">
      <c r="A6" s="13" t="s">
        <v>535</v>
      </c>
      <c r="B6" s="17">
        <v>1004</v>
      </c>
      <c r="C6" s="14">
        <v>909</v>
      </c>
      <c r="D6" s="15">
        <f t="shared" si="0"/>
        <v>0.9053784860557769</v>
      </c>
    </row>
    <row r="7" spans="1:4" s="3" customFormat="1" ht="19.5" customHeight="1">
      <c r="A7" s="13" t="s">
        <v>540</v>
      </c>
      <c r="B7" s="14">
        <v>14529</v>
      </c>
      <c r="C7" s="14">
        <v>14301</v>
      </c>
      <c r="D7" s="15">
        <f t="shared" si="0"/>
        <v>0.9843072475738179</v>
      </c>
    </row>
    <row r="8" spans="1:4" s="3" customFormat="1" ht="19.5" customHeight="1">
      <c r="A8" s="13" t="s">
        <v>544</v>
      </c>
      <c r="B8" s="14">
        <v>839</v>
      </c>
      <c r="C8" s="14">
        <v>812</v>
      </c>
      <c r="D8" s="15">
        <f t="shared" si="0"/>
        <v>0.9678188319427891</v>
      </c>
    </row>
    <row r="9" spans="1:4" s="3" customFormat="1" ht="19.5" customHeight="1">
      <c r="A9" s="13" t="s">
        <v>549</v>
      </c>
      <c r="B9" s="14">
        <v>762</v>
      </c>
      <c r="C9" s="14">
        <v>798</v>
      </c>
      <c r="D9" s="15">
        <f t="shared" si="0"/>
        <v>1.047244094488189</v>
      </c>
    </row>
    <row r="10" spans="1:4" s="3" customFormat="1" ht="19.5" customHeight="1">
      <c r="A10" s="16" t="s">
        <v>560</v>
      </c>
      <c r="B10" s="14">
        <v>3011</v>
      </c>
      <c r="C10" s="14">
        <v>3218</v>
      </c>
      <c r="D10" s="15">
        <f t="shared" si="0"/>
        <v>1.0687479242776485</v>
      </c>
    </row>
    <row r="11" spans="1:4" s="3" customFormat="1" ht="19.5" customHeight="1">
      <c r="A11" s="16" t="s">
        <v>1617</v>
      </c>
      <c r="B11" s="14">
        <v>2516</v>
      </c>
      <c r="C11" s="18">
        <v>17766</v>
      </c>
      <c r="D11" s="15">
        <f t="shared" si="0"/>
        <v>7.06120826709062</v>
      </c>
    </row>
    <row r="12" spans="1:4" s="4" customFormat="1" ht="19.5" customHeight="1">
      <c r="A12" s="19" t="s">
        <v>1234</v>
      </c>
      <c r="B12" s="20">
        <f>SUM(B4:B11)</f>
        <v>53622</v>
      </c>
      <c r="C12" s="20">
        <f>SUM(C4:C11)</f>
        <v>99781</v>
      </c>
      <c r="D12" s="15">
        <f t="shared" si="0"/>
        <v>1.8608220506508522</v>
      </c>
    </row>
    <row r="13" spans="1:4" s="3" customFormat="1" ht="19.5" customHeight="1">
      <c r="A13" s="21" t="s">
        <v>1618</v>
      </c>
      <c r="B13" s="22"/>
      <c r="C13" s="22"/>
      <c r="D13" s="15" t="e">
        <f t="shared" si="0"/>
        <v>#DIV/0!</v>
      </c>
    </row>
    <row r="14" spans="1:4" s="3" customFormat="1" ht="19.5" customHeight="1">
      <c r="A14" s="13" t="s">
        <v>1619</v>
      </c>
      <c r="B14" s="23"/>
      <c r="C14" s="24"/>
      <c r="D14" s="15" t="e">
        <f t="shared" si="0"/>
        <v>#DIV/0!</v>
      </c>
    </row>
    <row r="15" spans="1:4" s="3" customFormat="1" ht="19.5" customHeight="1">
      <c r="A15" s="13" t="s">
        <v>1620</v>
      </c>
      <c r="B15" s="23"/>
      <c r="C15" s="24"/>
      <c r="D15" s="15" t="e">
        <f t="shared" si="0"/>
        <v>#DIV/0!</v>
      </c>
    </row>
    <row r="16" spans="1:4" s="4" customFormat="1" ht="19.5" customHeight="1">
      <c r="A16" s="25" t="s">
        <v>115</v>
      </c>
      <c r="B16" s="22">
        <f>B12+B13</f>
        <v>53622</v>
      </c>
      <c r="C16" s="22">
        <f>C12+C13</f>
        <v>99781</v>
      </c>
      <c r="D16" s="15">
        <f t="shared" si="0"/>
        <v>1.8608220506508522</v>
      </c>
    </row>
    <row r="17" s="3" customFormat="1" ht="15">
      <c r="D17" s="26"/>
    </row>
    <row r="18" s="3" customFormat="1" ht="15">
      <c r="D18" s="26"/>
    </row>
    <row r="19" s="3" customFormat="1" ht="15">
      <c r="D19" s="26"/>
    </row>
    <row r="20" s="3" customFormat="1" ht="15">
      <c r="D20" s="26"/>
    </row>
    <row r="21" s="3" customFormat="1" ht="15">
      <c r="D21" s="26"/>
    </row>
    <row r="22" s="3" customFormat="1" ht="15">
      <c r="D22" s="26"/>
    </row>
    <row r="23" s="3" customFormat="1" ht="15">
      <c r="D23" s="26"/>
    </row>
    <row r="24" s="3" customFormat="1" ht="15">
      <c r="D24" s="26"/>
    </row>
    <row r="25" s="3" customFormat="1" ht="15">
      <c r="D25" s="26"/>
    </row>
    <row r="26" s="3" customFormat="1" ht="15">
      <c r="D26" s="26"/>
    </row>
    <row r="27" s="3" customFormat="1" ht="15">
      <c r="D27" s="26"/>
    </row>
    <row r="28" s="3" customFormat="1" ht="15">
      <c r="D28" s="26"/>
    </row>
    <row r="29" s="3" customFormat="1" ht="15">
      <c r="D29" s="26"/>
    </row>
    <row r="30" s="3" customFormat="1" ht="15">
      <c r="D30" s="26"/>
    </row>
    <row r="31" s="3" customFormat="1" ht="15">
      <c r="D31" s="26"/>
    </row>
    <row r="32" s="3" customFormat="1" ht="15">
      <c r="D32" s="26"/>
    </row>
    <row r="33" s="3" customFormat="1" ht="15">
      <c r="D33" s="26"/>
    </row>
    <row r="34" s="3" customFormat="1" ht="15">
      <c r="D34" s="26"/>
    </row>
    <row r="35" s="3" customFormat="1" ht="15">
      <c r="D35" s="26"/>
    </row>
    <row r="36" s="3" customFormat="1" ht="15">
      <c r="D36" s="26"/>
    </row>
    <row r="37" s="3" customFormat="1" ht="15">
      <c r="D37" s="26"/>
    </row>
    <row r="38" s="3" customFormat="1" ht="15">
      <c r="D38" s="26"/>
    </row>
    <row r="39" s="3" customFormat="1" ht="15">
      <c r="D39" s="26"/>
    </row>
    <row r="40" s="3" customFormat="1" ht="15">
      <c r="D40" s="26"/>
    </row>
    <row r="41" s="3" customFormat="1" ht="15">
      <c r="D41" s="26"/>
    </row>
    <row r="42" s="3" customFormat="1" ht="15">
      <c r="D42" s="26"/>
    </row>
    <row r="43" s="3" customFormat="1" ht="15">
      <c r="D43" s="26"/>
    </row>
    <row r="44" s="3" customFormat="1" ht="15">
      <c r="D44" s="26"/>
    </row>
    <row r="45" s="3" customFormat="1" ht="15">
      <c r="D45" s="26"/>
    </row>
    <row r="46" s="3" customFormat="1" ht="15">
      <c r="D46" s="26"/>
    </row>
    <row r="47" s="3" customFormat="1" ht="15">
      <c r="D47" s="26"/>
    </row>
    <row r="48" s="3" customFormat="1" ht="15">
      <c r="D48" s="26"/>
    </row>
    <row r="49" s="3" customFormat="1" ht="15">
      <c r="D49" s="26"/>
    </row>
    <row r="50" s="3" customFormat="1" ht="15">
      <c r="D50" s="26"/>
    </row>
    <row r="51" s="3" customFormat="1" ht="15">
      <c r="D51" s="26"/>
    </row>
    <row r="52" s="3" customFormat="1" ht="15">
      <c r="D52" s="26"/>
    </row>
    <row r="53" s="3" customFormat="1" ht="15">
      <c r="D53" s="26"/>
    </row>
    <row r="54" s="3" customFormat="1" ht="15">
      <c r="D54" s="26"/>
    </row>
    <row r="55" s="3" customFormat="1" ht="15">
      <c r="D55" s="26"/>
    </row>
    <row r="56" s="3" customFormat="1" ht="15">
      <c r="D56" s="26"/>
    </row>
    <row r="57" s="3" customFormat="1" ht="15">
      <c r="D57" s="26"/>
    </row>
    <row r="58" s="3" customFormat="1" ht="15">
      <c r="D58" s="26"/>
    </row>
    <row r="59" s="3" customFormat="1" ht="15">
      <c r="D59" s="26"/>
    </row>
    <row r="60" s="3" customFormat="1" ht="15">
      <c r="D60" s="26"/>
    </row>
    <row r="61" s="3" customFormat="1" ht="15">
      <c r="D61" s="26"/>
    </row>
    <row r="62" s="3" customFormat="1" ht="15">
      <c r="D62" s="26"/>
    </row>
    <row r="63" s="3" customFormat="1" ht="15">
      <c r="D63" s="26"/>
    </row>
    <row r="64" s="3" customFormat="1" ht="15">
      <c r="D64" s="26"/>
    </row>
    <row r="65" s="3" customFormat="1" ht="15">
      <c r="D65" s="26"/>
    </row>
    <row r="66" s="3" customFormat="1" ht="15">
      <c r="D66" s="26"/>
    </row>
    <row r="67" s="3" customFormat="1" ht="15">
      <c r="D67" s="26"/>
    </row>
    <row r="68" s="3" customFormat="1" ht="15">
      <c r="D68" s="26"/>
    </row>
    <row r="69" s="3" customFormat="1" ht="15">
      <c r="D69" s="26"/>
    </row>
    <row r="70" s="3" customFormat="1" ht="15">
      <c r="D70" s="26"/>
    </row>
    <row r="71" s="3" customFormat="1" ht="15">
      <c r="D71" s="26"/>
    </row>
    <row r="72" s="3" customFormat="1" ht="15">
      <c r="D72" s="26"/>
    </row>
    <row r="73" s="3" customFormat="1" ht="15">
      <c r="D73" s="26"/>
    </row>
    <row r="74" s="3" customFormat="1" ht="15">
      <c r="D74" s="26"/>
    </row>
    <row r="75" s="3" customFormat="1" ht="15">
      <c r="D75" s="26"/>
    </row>
    <row r="76" s="3" customFormat="1" ht="15">
      <c r="D76" s="26"/>
    </row>
    <row r="77" s="3" customFormat="1" ht="15">
      <c r="D77" s="26"/>
    </row>
    <row r="78" s="3" customFormat="1" ht="15">
      <c r="D78" s="26"/>
    </row>
    <row r="79" s="3" customFormat="1" ht="15">
      <c r="D79" s="26"/>
    </row>
    <row r="80" s="3" customFormat="1" ht="15">
      <c r="D80" s="26"/>
    </row>
    <row r="81" s="3" customFormat="1" ht="15">
      <c r="D81" s="26"/>
    </row>
    <row r="82" s="3" customFormat="1" ht="15">
      <c r="D82" s="26"/>
    </row>
    <row r="83" s="3" customFormat="1" ht="15">
      <c r="D83" s="26"/>
    </row>
    <row r="84" s="3" customFormat="1" ht="15">
      <c r="D84" s="26"/>
    </row>
    <row r="85" s="3" customFormat="1" ht="15">
      <c r="D85" s="26"/>
    </row>
    <row r="86" s="3" customFormat="1" ht="15">
      <c r="D86" s="26"/>
    </row>
    <row r="87" s="3" customFormat="1" ht="15">
      <c r="D87" s="26"/>
    </row>
    <row r="88" s="3" customFormat="1" ht="15">
      <c r="D88" s="26"/>
    </row>
    <row r="89" s="3" customFormat="1" ht="15">
      <c r="D89" s="26"/>
    </row>
    <row r="90" s="3" customFormat="1" ht="15">
      <c r="D90" s="26"/>
    </row>
    <row r="91" s="3" customFormat="1" ht="15">
      <c r="D91" s="26"/>
    </row>
    <row r="92" s="3" customFormat="1" ht="15">
      <c r="D92" s="26"/>
    </row>
    <row r="93" s="3" customFormat="1" ht="15">
      <c r="D93" s="26"/>
    </row>
    <row r="94" s="3" customFormat="1" ht="15">
      <c r="D94" s="26"/>
    </row>
    <row r="95" s="3" customFormat="1" ht="15">
      <c r="D95" s="26"/>
    </row>
    <row r="96" s="3" customFormat="1" ht="15">
      <c r="D96" s="26"/>
    </row>
    <row r="97" s="3" customFormat="1" ht="15">
      <c r="D97" s="26"/>
    </row>
    <row r="98" s="3" customFormat="1" ht="15">
      <c r="D98" s="26"/>
    </row>
    <row r="99" s="3" customFormat="1" ht="15">
      <c r="D99" s="26"/>
    </row>
    <row r="100" s="3" customFormat="1" ht="15">
      <c r="D100" s="26"/>
    </row>
    <row r="101" s="3" customFormat="1" ht="15">
      <c r="D101" s="26"/>
    </row>
    <row r="102" s="3" customFormat="1" ht="15">
      <c r="D102" s="26"/>
    </row>
    <row r="103" s="3" customFormat="1" ht="15">
      <c r="D103" s="26"/>
    </row>
    <row r="104" s="3" customFormat="1" ht="15">
      <c r="D104" s="26"/>
    </row>
    <row r="105" s="3" customFormat="1" ht="15">
      <c r="D105" s="26"/>
    </row>
    <row r="106" s="3" customFormat="1" ht="15">
      <c r="D106" s="26"/>
    </row>
    <row r="107" s="3" customFormat="1" ht="15">
      <c r="D107" s="26"/>
    </row>
    <row r="108" s="3" customFormat="1" ht="15">
      <c r="D108" s="26"/>
    </row>
    <row r="109" s="3" customFormat="1" ht="15">
      <c r="D109" s="26"/>
    </row>
    <row r="110" s="3" customFormat="1" ht="15">
      <c r="D110" s="26"/>
    </row>
    <row r="111" s="3" customFormat="1" ht="15">
      <c r="D111" s="26"/>
    </row>
    <row r="112" s="3" customFormat="1" ht="15">
      <c r="D112" s="26"/>
    </row>
    <row r="113" s="3" customFormat="1" ht="15">
      <c r="D113" s="26"/>
    </row>
    <row r="114" s="3" customFormat="1" ht="15">
      <c r="D114" s="26"/>
    </row>
    <row r="115" s="3" customFormat="1" ht="15">
      <c r="D115" s="26"/>
    </row>
    <row r="116" s="3" customFormat="1" ht="15">
      <c r="D116" s="26"/>
    </row>
    <row r="117" s="3" customFormat="1" ht="15">
      <c r="D117" s="26"/>
    </row>
    <row r="118" s="3" customFormat="1" ht="15">
      <c r="D118" s="26"/>
    </row>
    <row r="119" s="3" customFormat="1" ht="15">
      <c r="D119" s="26"/>
    </row>
    <row r="120" s="3" customFormat="1" ht="15">
      <c r="D120" s="26"/>
    </row>
    <row r="121" s="3" customFormat="1" ht="15">
      <c r="D121" s="26"/>
    </row>
  </sheetData>
  <sheetProtection/>
  <mergeCells count="1">
    <mergeCell ref="A1:D1"/>
  </mergeCells>
  <conditionalFormatting sqref="D4:D16">
    <cfRule type="cellIs" priority="2" dxfId="0" operator="lessThan" stopIfTrue="1">
      <formula>0</formula>
    </cfRule>
  </conditionalFormatting>
  <conditionalFormatting sqref="A10:A11 A5">
    <cfRule type="expression" priority="1" dxfId="1" stopIfTrue="1">
      <formula>"len($A:$A)=3"</formula>
    </cfRule>
  </conditionalFormatting>
  <printOptions horizontalCentered="1"/>
  <pageMargins left="0.71" right="0.71" top="0.75" bottom="0.75" header="0.31" footer="0.31"/>
  <pageSetup fitToHeight="2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7"/>
  <sheetViews>
    <sheetView workbookViewId="0" topLeftCell="A1">
      <pane xSplit="1" ySplit="3" topLeftCell="B4" activePane="bottomRight" state="frozen"/>
      <selection pane="bottomRight" activeCell="H13" sqref="H13"/>
    </sheetView>
  </sheetViews>
  <sheetFormatPr defaultColWidth="8.7109375" defaultRowHeight="15"/>
  <cols>
    <col min="1" max="1" width="36.140625" style="41" bestFit="1" customWidth="1"/>
    <col min="2" max="2" width="14.57421875" style="136" customWidth="1"/>
    <col min="3" max="3" width="14.57421875" style="41" customWidth="1"/>
    <col min="4" max="4" width="27.00390625" style="41" bestFit="1" customWidth="1"/>
    <col min="5" max="16384" width="8.7109375" style="41" customWidth="1"/>
  </cols>
  <sheetData>
    <row r="1" spans="1:4" s="94" customFormat="1" ht="30" customHeight="1">
      <c r="A1" s="95" t="s">
        <v>33</v>
      </c>
      <c r="B1" s="95"/>
      <c r="C1" s="95"/>
      <c r="D1" s="95"/>
    </row>
    <row r="2" spans="2:4" ht="15">
      <c r="B2" s="137"/>
      <c r="C2" s="42"/>
      <c r="D2" s="43" t="s">
        <v>34</v>
      </c>
    </row>
    <row r="3" spans="1:4" s="133" customFormat="1" ht="18" customHeight="1">
      <c r="A3" s="138" t="s">
        <v>35</v>
      </c>
      <c r="B3" s="138" t="s">
        <v>36</v>
      </c>
      <c r="C3" s="138" t="s">
        <v>37</v>
      </c>
      <c r="D3" s="138" t="s">
        <v>32</v>
      </c>
    </row>
    <row r="4" spans="1:4" s="134" customFormat="1" ht="18" customHeight="1">
      <c r="A4" s="139" t="s">
        <v>3</v>
      </c>
      <c r="B4" s="140">
        <v>23862</v>
      </c>
      <c r="C4" s="140">
        <v>24200</v>
      </c>
      <c r="D4" s="141">
        <f>C4/B4*100%</f>
        <v>1.014164780823066</v>
      </c>
    </row>
    <row r="5" spans="1:4" s="134" customFormat="1" ht="18" customHeight="1">
      <c r="A5" s="139" t="s">
        <v>38</v>
      </c>
      <c r="B5" s="140">
        <v>8729</v>
      </c>
      <c r="C5" s="140">
        <v>13300</v>
      </c>
      <c r="D5" s="141">
        <f aca="true" t="shared" si="0" ref="D5:D45">C5/B5*100%</f>
        <v>1.5236567762630313</v>
      </c>
    </row>
    <row r="6" spans="1:4" s="134" customFormat="1" ht="18" customHeight="1">
      <c r="A6" s="139" t="s">
        <v>39</v>
      </c>
      <c r="B6" s="140">
        <v>3287</v>
      </c>
      <c r="C6" s="140">
        <v>100</v>
      </c>
      <c r="D6" s="141">
        <f t="shared" si="0"/>
        <v>0.030422878004259205</v>
      </c>
    </row>
    <row r="7" spans="1:4" s="134" customFormat="1" ht="18" customHeight="1">
      <c r="A7" s="139" t="s">
        <v>40</v>
      </c>
      <c r="B7" s="140">
        <v>1616</v>
      </c>
      <c r="C7" s="140">
        <v>1800</v>
      </c>
      <c r="D7" s="141">
        <f t="shared" si="0"/>
        <v>1.113861386138614</v>
      </c>
    </row>
    <row r="8" spans="1:4" s="134" customFormat="1" ht="18" customHeight="1">
      <c r="A8" s="139" t="s">
        <v>41</v>
      </c>
      <c r="B8" s="140"/>
      <c r="C8" s="140"/>
      <c r="D8" s="141" t="e">
        <f t="shared" si="0"/>
        <v>#DIV/0!</v>
      </c>
    </row>
    <row r="9" spans="1:4" s="134" customFormat="1" ht="18" customHeight="1">
      <c r="A9" s="139" t="s">
        <v>42</v>
      </c>
      <c r="B9" s="140">
        <v>699</v>
      </c>
      <c r="C9" s="140">
        <v>700</v>
      </c>
      <c r="D9" s="141">
        <f t="shared" si="0"/>
        <v>1.0014306151645207</v>
      </c>
    </row>
    <row r="10" spans="1:4" s="134" customFormat="1" ht="18" customHeight="1">
      <c r="A10" s="139" t="s">
        <v>43</v>
      </c>
      <c r="B10" s="140">
        <v>672</v>
      </c>
      <c r="C10" s="140">
        <v>700</v>
      </c>
      <c r="D10" s="141">
        <f t="shared" si="0"/>
        <v>1.0416666666666667</v>
      </c>
    </row>
    <row r="11" spans="1:4" s="134" customFormat="1" ht="18" customHeight="1">
      <c r="A11" s="139" t="s">
        <v>44</v>
      </c>
      <c r="B11" s="140">
        <v>1187</v>
      </c>
      <c r="C11" s="140">
        <v>1100</v>
      </c>
      <c r="D11" s="141">
        <f t="shared" si="0"/>
        <v>0.9267059814658803</v>
      </c>
    </row>
    <row r="12" spans="1:4" s="134" customFormat="1" ht="18" customHeight="1">
      <c r="A12" s="139" t="s">
        <v>45</v>
      </c>
      <c r="B12" s="140">
        <v>915</v>
      </c>
      <c r="C12" s="140">
        <v>1000</v>
      </c>
      <c r="D12" s="141">
        <f t="shared" si="0"/>
        <v>1.092896174863388</v>
      </c>
    </row>
    <row r="13" spans="1:4" s="134" customFormat="1" ht="18" customHeight="1">
      <c r="A13" s="139" t="s">
        <v>46</v>
      </c>
      <c r="B13" s="140">
        <v>349</v>
      </c>
      <c r="C13" s="140">
        <v>300</v>
      </c>
      <c r="D13" s="141">
        <f t="shared" si="0"/>
        <v>0.8595988538681948</v>
      </c>
    </row>
    <row r="14" spans="1:4" s="134" customFormat="1" ht="18" customHeight="1">
      <c r="A14" s="139" t="s">
        <v>47</v>
      </c>
      <c r="B14" s="140">
        <v>449</v>
      </c>
      <c r="C14" s="140">
        <v>500</v>
      </c>
      <c r="D14" s="141">
        <f t="shared" si="0"/>
        <v>1.1135857461024499</v>
      </c>
    </row>
    <row r="15" spans="1:4" s="134" customFormat="1" ht="18" customHeight="1">
      <c r="A15" s="139" t="s">
        <v>48</v>
      </c>
      <c r="B15" s="140">
        <v>1450</v>
      </c>
      <c r="C15" s="140">
        <v>1200</v>
      </c>
      <c r="D15" s="141">
        <f t="shared" si="0"/>
        <v>0.8275862068965517</v>
      </c>
    </row>
    <row r="16" spans="1:4" s="134" customFormat="1" ht="18" customHeight="1">
      <c r="A16" s="139" t="s">
        <v>49</v>
      </c>
      <c r="B16" s="140">
        <v>713</v>
      </c>
      <c r="C16" s="140">
        <v>1000</v>
      </c>
      <c r="D16" s="141">
        <f t="shared" si="0"/>
        <v>1.402524544179523</v>
      </c>
    </row>
    <row r="17" spans="1:4" s="134" customFormat="1" ht="18" customHeight="1">
      <c r="A17" s="139" t="s">
        <v>50</v>
      </c>
      <c r="B17" s="140">
        <v>2403</v>
      </c>
      <c r="C17" s="140">
        <v>1000</v>
      </c>
      <c r="D17" s="141">
        <f t="shared" si="0"/>
        <v>0.4161464835622139</v>
      </c>
    </row>
    <row r="18" spans="1:4" s="134" customFormat="1" ht="18" customHeight="1">
      <c r="A18" s="139" t="s">
        <v>51</v>
      </c>
      <c r="B18" s="140">
        <v>1393</v>
      </c>
      <c r="C18" s="140">
        <v>1500</v>
      </c>
      <c r="D18" s="141">
        <f t="shared" si="0"/>
        <v>1.0768126346015794</v>
      </c>
    </row>
    <row r="19" spans="1:4" s="134" customFormat="1" ht="18" customHeight="1">
      <c r="A19" s="139" t="s">
        <v>52</v>
      </c>
      <c r="B19" s="140"/>
      <c r="C19" s="140"/>
      <c r="D19" s="141" t="e">
        <f t="shared" si="0"/>
        <v>#DIV/0!</v>
      </c>
    </row>
    <row r="20" spans="1:4" s="134" customFormat="1" ht="18" customHeight="1">
      <c r="A20" s="139" t="s">
        <v>53</v>
      </c>
      <c r="B20" s="140"/>
      <c r="C20" s="140"/>
      <c r="D20" s="141" t="e">
        <f t="shared" si="0"/>
        <v>#DIV/0!</v>
      </c>
    </row>
    <row r="21" spans="1:4" s="134" customFormat="1" ht="18" customHeight="1">
      <c r="A21" s="139" t="s">
        <v>4</v>
      </c>
      <c r="B21" s="140">
        <v>23647</v>
      </c>
      <c r="C21" s="140">
        <v>25300</v>
      </c>
      <c r="D21" s="141">
        <f t="shared" si="0"/>
        <v>1.069903158963082</v>
      </c>
    </row>
    <row r="22" spans="1:4" s="134" customFormat="1" ht="18" customHeight="1">
      <c r="A22" s="139" t="s">
        <v>54</v>
      </c>
      <c r="B22" s="140">
        <v>12352</v>
      </c>
      <c r="C22" s="140">
        <v>12000</v>
      </c>
      <c r="D22" s="141">
        <f t="shared" si="0"/>
        <v>0.9715025906735751</v>
      </c>
    </row>
    <row r="23" spans="1:4" s="134" customFormat="1" ht="18" customHeight="1">
      <c r="A23" s="139" t="s">
        <v>55</v>
      </c>
      <c r="B23" s="140">
        <v>5322</v>
      </c>
      <c r="C23" s="140">
        <v>5000</v>
      </c>
      <c r="D23" s="141">
        <f t="shared" si="0"/>
        <v>0.9394964299135663</v>
      </c>
    </row>
    <row r="24" spans="1:4" s="134" customFormat="1" ht="18" customHeight="1">
      <c r="A24" s="139" t="s">
        <v>56</v>
      </c>
      <c r="B24" s="140">
        <v>2236</v>
      </c>
      <c r="C24" s="140">
        <v>3000</v>
      </c>
      <c r="D24" s="141">
        <f t="shared" si="0"/>
        <v>1.3416815742397137</v>
      </c>
    </row>
    <row r="25" spans="1:4" s="134" customFormat="1" ht="18" customHeight="1">
      <c r="A25" s="139" t="s">
        <v>57</v>
      </c>
      <c r="B25" s="140">
        <v>105</v>
      </c>
      <c r="C25" s="140"/>
      <c r="D25" s="141">
        <f t="shared" si="0"/>
        <v>0</v>
      </c>
    </row>
    <row r="26" spans="1:4" s="134" customFormat="1" ht="18" customHeight="1">
      <c r="A26" s="139" t="s">
        <v>58</v>
      </c>
      <c r="B26" s="140">
        <v>2448</v>
      </c>
      <c r="C26" s="140">
        <v>3000</v>
      </c>
      <c r="D26" s="141">
        <f t="shared" si="0"/>
        <v>1.2254901960784315</v>
      </c>
    </row>
    <row r="27" spans="1:4" s="134" customFormat="1" ht="18" customHeight="1">
      <c r="A27" s="139" t="s">
        <v>59</v>
      </c>
      <c r="B27" s="140"/>
      <c r="C27" s="140"/>
      <c r="D27" s="141" t="e">
        <f t="shared" si="0"/>
        <v>#DIV/0!</v>
      </c>
    </row>
    <row r="28" spans="1:4" s="134" customFormat="1" ht="18" customHeight="1">
      <c r="A28" s="139" t="s">
        <v>60</v>
      </c>
      <c r="B28" s="140">
        <v>233</v>
      </c>
      <c r="C28" s="140">
        <v>500</v>
      </c>
      <c r="D28" s="141">
        <f t="shared" si="0"/>
        <v>2.1459227467811157</v>
      </c>
    </row>
    <row r="29" spans="1:4" s="134" customFormat="1" ht="18" customHeight="1">
      <c r="A29" s="139" t="s">
        <v>61</v>
      </c>
      <c r="B29" s="140">
        <v>951</v>
      </c>
      <c r="C29" s="140">
        <v>1800</v>
      </c>
      <c r="D29" s="141">
        <f t="shared" si="0"/>
        <v>1.8927444794952681</v>
      </c>
    </row>
    <row r="30" spans="1:4" s="134" customFormat="1" ht="18" customHeight="1">
      <c r="A30" s="142" t="s">
        <v>62</v>
      </c>
      <c r="B30" s="143">
        <f>B4+B21</f>
        <v>47509</v>
      </c>
      <c r="C30" s="143">
        <f>C4+C21</f>
        <v>49500</v>
      </c>
      <c r="D30" s="141">
        <f t="shared" si="0"/>
        <v>1.0419078490391294</v>
      </c>
    </row>
    <row r="31" spans="1:4" s="134" customFormat="1" ht="18" customHeight="1">
      <c r="A31" s="142" t="s">
        <v>63</v>
      </c>
      <c r="B31" s="143">
        <f>B32</f>
        <v>32338</v>
      </c>
      <c r="C31" s="143">
        <f>C32</f>
        <v>0</v>
      </c>
      <c r="D31" s="141">
        <f t="shared" si="0"/>
        <v>0</v>
      </c>
    </row>
    <row r="32" spans="1:4" s="134" customFormat="1" ht="18" customHeight="1">
      <c r="A32" s="142" t="s">
        <v>64</v>
      </c>
      <c r="B32" s="140">
        <v>32338</v>
      </c>
      <c r="C32" s="140"/>
      <c r="D32" s="141">
        <f t="shared" si="0"/>
        <v>0</v>
      </c>
    </row>
    <row r="33" spans="1:4" s="134" customFormat="1" ht="18" customHeight="1">
      <c r="A33" s="142" t="s">
        <v>65</v>
      </c>
      <c r="B33" s="140">
        <v>25000</v>
      </c>
      <c r="C33" s="140"/>
      <c r="D33" s="141">
        <f t="shared" si="0"/>
        <v>0</v>
      </c>
    </row>
    <row r="34" spans="1:4" s="134" customFormat="1" ht="17.25" customHeight="1">
      <c r="A34" s="142" t="s">
        <v>66</v>
      </c>
      <c r="B34" s="140">
        <v>7338</v>
      </c>
      <c r="C34" s="140"/>
      <c r="D34" s="141">
        <f t="shared" si="0"/>
        <v>0</v>
      </c>
    </row>
    <row r="35" spans="1:4" s="135" customFormat="1" ht="18" customHeight="1">
      <c r="A35" s="142" t="s">
        <v>67</v>
      </c>
      <c r="B35" s="144">
        <f>SUM(B36:B40)</f>
        <v>200130</v>
      </c>
      <c r="C35" s="144">
        <f>SUM(C36:C40)</f>
        <v>207856</v>
      </c>
      <c r="D35" s="141">
        <f t="shared" si="0"/>
        <v>1.0386049068105732</v>
      </c>
    </row>
    <row r="36" spans="1:4" s="134" customFormat="1" ht="18" customHeight="1">
      <c r="A36" s="139" t="s">
        <v>68</v>
      </c>
      <c r="B36" s="140">
        <v>8532</v>
      </c>
      <c r="C36" s="140">
        <v>8532</v>
      </c>
      <c r="D36" s="141">
        <f t="shared" si="0"/>
        <v>1</v>
      </c>
    </row>
    <row r="37" spans="1:4" s="134" customFormat="1" ht="18" customHeight="1">
      <c r="A37" s="139" t="s">
        <v>69</v>
      </c>
      <c r="B37" s="140">
        <v>118433</v>
      </c>
      <c r="C37" s="140">
        <v>127571</v>
      </c>
      <c r="D37" s="141">
        <f t="shared" si="0"/>
        <v>1.077157548993946</v>
      </c>
    </row>
    <row r="38" spans="1:4" s="134" customFormat="1" ht="18" customHeight="1">
      <c r="A38" s="139" t="s">
        <v>70</v>
      </c>
      <c r="B38" s="140">
        <v>61411</v>
      </c>
      <c r="C38" s="140">
        <v>65000</v>
      </c>
      <c r="D38" s="141">
        <f t="shared" si="0"/>
        <v>1.058442298610998</v>
      </c>
    </row>
    <row r="39" spans="1:4" s="134" customFormat="1" ht="18" customHeight="1">
      <c r="A39" s="139" t="s">
        <v>71</v>
      </c>
      <c r="B39" s="140"/>
      <c r="C39" s="140"/>
      <c r="D39" s="141" t="e">
        <f t="shared" si="0"/>
        <v>#DIV/0!</v>
      </c>
    </row>
    <row r="40" spans="1:4" s="135" customFormat="1" ht="18" customHeight="1">
      <c r="A40" s="142" t="s">
        <v>72</v>
      </c>
      <c r="B40" s="144">
        <f>SUM(B41:B43)</f>
        <v>11754</v>
      </c>
      <c r="C40" s="144">
        <f>SUM(C41:C43)</f>
        <v>6753</v>
      </c>
      <c r="D40" s="141">
        <f t="shared" si="0"/>
        <v>0.574527820316488</v>
      </c>
    </row>
    <row r="41" spans="1:4" s="134" customFormat="1" ht="18" customHeight="1">
      <c r="A41" s="139" t="s">
        <v>73</v>
      </c>
      <c r="B41" s="140">
        <v>3359</v>
      </c>
      <c r="C41" s="140">
        <v>3000</v>
      </c>
      <c r="D41" s="141">
        <f t="shared" si="0"/>
        <v>0.8931229532598988</v>
      </c>
    </row>
    <row r="42" spans="1:4" s="134" customFormat="1" ht="18" customHeight="1">
      <c r="A42" s="139" t="s">
        <v>74</v>
      </c>
      <c r="B42" s="140">
        <v>8395</v>
      </c>
      <c r="C42" s="140">
        <v>3753</v>
      </c>
      <c r="D42" s="141">
        <f t="shared" si="0"/>
        <v>0.44705181655747467</v>
      </c>
    </row>
    <row r="43" spans="1:4" s="134" customFormat="1" ht="18" customHeight="1">
      <c r="A43" s="139" t="s">
        <v>75</v>
      </c>
      <c r="B43" s="140"/>
      <c r="C43" s="140"/>
      <c r="D43" s="141" t="e">
        <f t="shared" si="0"/>
        <v>#DIV/0!</v>
      </c>
    </row>
    <row r="44" spans="1:4" s="134" customFormat="1" ht="18" customHeight="1">
      <c r="A44" s="139" t="s">
        <v>76</v>
      </c>
      <c r="B44" s="140">
        <v>795</v>
      </c>
      <c r="C44" s="140">
        <v>1186</v>
      </c>
      <c r="D44" s="141">
        <f t="shared" si="0"/>
        <v>1.491823899371069</v>
      </c>
    </row>
    <row r="45" spans="1:4" s="134" customFormat="1" ht="19.5" customHeight="1">
      <c r="A45" s="145" t="s">
        <v>5</v>
      </c>
      <c r="B45" s="146">
        <f>SUM((B30,B31,B35,B44))</f>
        <v>280772</v>
      </c>
      <c r="C45" s="146">
        <f>SUM((C30,C31,C35,C44))</f>
        <v>258542</v>
      </c>
      <c r="D45" s="141">
        <f t="shared" si="0"/>
        <v>0.9208254384340319</v>
      </c>
    </row>
    <row r="46" spans="1:4" s="134" customFormat="1" ht="19.5" customHeight="1">
      <c r="A46" s="147" t="s">
        <v>77</v>
      </c>
      <c r="B46" s="147"/>
      <c r="C46" s="147"/>
      <c r="D46" s="147"/>
    </row>
    <row r="47" s="134" customFormat="1" ht="19.5" customHeight="1">
      <c r="B47" s="148"/>
    </row>
    <row r="48" s="134" customFormat="1" ht="19.5" customHeight="1">
      <c r="B48" s="148"/>
    </row>
    <row r="49" s="134" customFormat="1" ht="19.5" customHeight="1">
      <c r="B49" s="148"/>
    </row>
    <row r="50" s="134" customFormat="1" ht="19.5" customHeight="1">
      <c r="B50" s="148"/>
    </row>
    <row r="51" s="134" customFormat="1" ht="19.5" customHeight="1">
      <c r="B51" s="148"/>
    </row>
    <row r="52" s="134" customFormat="1" ht="19.5" customHeight="1">
      <c r="B52" s="148"/>
    </row>
    <row r="53" s="134" customFormat="1" ht="19.5" customHeight="1">
      <c r="B53" s="148"/>
    </row>
    <row r="54" s="134" customFormat="1" ht="19.5" customHeight="1">
      <c r="B54" s="148"/>
    </row>
    <row r="55" s="134" customFormat="1" ht="19.5" customHeight="1">
      <c r="B55" s="148"/>
    </row>
    <row r="56" s="134" customFormat="1" ht="19.5" customHeight="1">
      <c r="B56" s="148"/>
    </row>
    <row r="57" s="134" customFormat="1" ht="19.5" customHeight="1">
      <c r="B57" s="148"/>
    </row>
    <row r="58" s="134" customFormat="1" ht="19.5" customHeight="1">
      <c r="B58" s="148"/>
    </row>
    <row r="59" s="134" customFormat="1" ht="19.5" customHeight="1">
      <c r="B59" s="148"/>
    </row>
    <row r="60" s="134" customFormat="1" ht="19.5" customHeight="1">
      <c r="B60" s="148"/>
    </row>
    <row r="61" s="134" customFormat="1" ht="19.5" customHeight="1">
      <c r="B61" s="148"/>
    </row>
    <row r="62" s="134" customFormat="1" ht="19.5" customHeight="1">
      <c r="B62" s="148"/>
    </row>
    <row r="63" s="134" customFormat="1" ht="19.5" customHeight="1">
      <c r="B63" s="148"/>
    </row>
    <row r="64" s="134" customFormat="1" ht="19.5" customHeight="1">
      <c r="B64" s="148"/>
    </row>
    <row r="65" s="134" customFormat="1" ht="19.5" customHeight="1">
      <c r="B65" s="148"/>
    </row>
    <row r="66" s="134" customFormat="1" ht="19.5" customHeight="1">
      <c r="B66" s="148"/>
    </row>
    <row r="67" s="134" customFormat="1" ht="19.5" customHeight="1">
      <c r="B67" s="148"/>
    </row>
    <row r="68" s="134" customFormat="1" ht="19.5" customHeight="1">
      <c r="B68" s="148"/>
    </row>
    <row r="69" s="134" customFormat="1" ht="19.5" customHeight="1">
      <c r="B69" s="148"/>
    </row>
    <row r="70" s="134" customFormat="1" ht="19.5" customHeight="1">
      <c r="B70" s="148"/>
    </row>
    <row r="71" s="134" customFormat="1" ht="19.5" customHeight="1">
      <c r="B71" s="148"/>
    </row>
    <row r="72" s="134" customFormat="1" ht="19.5" customHeight="1">
      <c r="B72" s="148"/>
    </row>
    <row r="73" s="134" customFormat="1" ht="19.5" customHeight="1">
      <c r="B73" s="148"/>
    </row>
    <row r="74" s="134" customFormat="1" ht="19.5" customHeight="1">
      <c r="B74" s="148"/>
    </row>
    <row r="75" s="134" customFormat="1" ht="19.5" customHeight="1">
      <c r="B75" s="148"/>
    </row>
    <row r="76" s="134" customFormat="1" ht="19.5" customHeight="1">
      <c r="B76" s="148"/>
    </row>
    <row r="77" s="134" customFormat="1" ht="19.5" customHeight="1">
      <c r="B77" s="148"/>
    </row>
    <row r="78" s="134" customFormat="1" ht="19.5" customHeight="1">
      <c r="B78" s="148"/>
    </row>
    <row r="79" s="134" customFormat="1" ht="19.5" customHeight="1">
      <c r="B79" s="148"/>
    </row>
    <row r="80" s="134" customFormat="1" ht="19.5" customHeight="1">
      <c r="B80" s="148"/>
    </row>
    <row r="81" s="134" customFormat="1" ht="19.5" customHeight="1">
      <c r="B81" s="148"/>
    </row>
    <row r="82" s="134" customFormat="1" ht="19.5" customHeight="1">
      <c r="B82" s="148"/>
    </row>
    <row r="83" s="134" customFormat="1" ht="19.5" customHeight="1">
      <c r="B83" s="148"/>
    </row>
    <row r="84" s="134" customFormat="1" ht="19.5" customHeight="1">
      <c r="B84" s="148"/>
    </row>
    <row r="85" s="134" customFormat="1" ht="19.5" customHeight="1">
      <c r="B85" s="148"/>
    </row>
    <row r="86" s="134" customFormat="1" ht="19.5" customHeight="1">
      <c r="B86" s="148"/>
    </row>
    <row r="87" s="134" customFormat="1" ht="19.5" customHeight="1">
      <c r="B87" s="148"/>
    </row>
    <row r="88" s="134" customFormat="1" ht="19.5" customHeight="1">
      <c r="B88" s="148"/>
    </row>
    <row r="89" s="134" customFormat="1" ht="19.5" customHeight="1">
      <c r="B89" s="148"/>
    </row>
    <row r="90" s="134" customFormat="1" ht="19.5" customHeight="1">
      <c r="B90" s="148"/>
    </row>
    <row r="91" s="134" customFormat="1" ht="19.5" customHeight="1">
      <c r="B91" s="148"/>
    </row>
    <row r="92" s="134" customFormat="1" ht="19.5" customHeight="1">
      <c r="B92" s="148"/>
    </row>
    <row r="93" s="134" customFormat="1" ht="19.5" customHeight="1">
      <c r="B93" s="148"/>
    </row>
    <row r="94" s="134" customFormat="1" ht="19.5" customHeight="1">
      <c r="B94" s="148"/>
    </row>
    <row r="95" s="134" customFormat="1" ht="19.5" customHeight="1">
      <c r="B95" s="148"/>
    </row>
    <row r="96" s="134" customFormat="1" ht="19.5" customHeight="1">
      <c r="B96" s="148"/>
    </row>
    <row r="97" s="134" customFormat="1" ht="19.5" customHeight="1">
      <c r="B97" s="148"/>
    </row>
    <row r="98" s="134" customFormat="1" ht="19.5" customHeight="1">
      <c r="B98" s="148"/>
    </row>
    <row r="99" s="134" customFormat="1" ht="19.5" customHeight="1">
      <c r="B99" s="148"/>
    </row>
    <row r="100" s="134" customFormat="1" ht="19.5" customHeight="1">
      <c r="B100" s="148"/>
    </row>
    <row r="101" s="134" customFormat="1" ht="19.5" customHeight="1">
      <c r="B101" s="148"/>
    </row>
    <row r="102" s="134" customFormat="1" ht="19.5" customHeight="1">
      <c r="B102" s="148"/>
    </row>
    <row r="103" s="134" customFormat="1" ht="19.5" customHeight="1">
      <c r="B103" s="148"/>
    </row>
    <row r="104" s="134" customFormat="1" ht="19.5" customHeight="1">
      <c r="B104" s="148"/>
    </row>
    <row r="105" s="134" customFormat="1" ht="19.5" customHeight="1">
      <c r="B105" s="148"/>
    </row>
    <row r="106" s="134" customFormat="1" ht="19.5" customHeight="1">
      <c r="B106" s="148"/>
    </row>
    <row r="107" s="134" customFormat="1" ht="19.5" customHeight="1">
      <c r="B107" s="148"/>
    </row>
    <row r="108" s="134" customFormat="1" ht="19.5" customHeight="1">
      <c r="B108" s="148"/>
    </row>
    <row r="109" s="134" customFormat="1" ht="19.5" customHeight="1">
      <c r="B109" s="148"/>
    </row>
    <row r="110" s="134" customFormat="1" ht="19.5" customHeight="1">
      <c r="B110" s="148"/>
    </row>
    <row r="111" s="134" customFormat="1" ht="19.5" customHeight="1">
      <c r="B111" s="148"/>
    </row>
    <row r="112" s="134" customFormat="1" ht="19.5" customHeight="1">
      <c r="B112" s="148"/>
    </row>
    <row r="113" s="134" customFormat="1" ht="19.5" customHeight="1">
      <c r="B113" s="148"/>
    </row>
    <row r="114" s="134" customFormat="1" ht="19.5" customHeight="1">
      <c r="B114" s="148"/>
    </row>
    <row r="115" s="134" customFormat="1" ht="19.5" customHeight="1">
      <c r="B115" s="148"/>
    </row>
    <row r="116" s="134" customFormat="1" ht="19.5" customHeight="1">
      <c r="B116" s="148"/>
    </row>
    <row r="117" s="134" customFormat="1" ht="19.5" customHeight="1">
      <c r="B117" s="148"/>
    </row>
    <row r="118" s="134" customFormat="1" ht="19.5" customHeight="1">
      <c r="B118" s="148"/>
    </row>
    <row r="119" s="134" customFormat="1" ht="19.5" customHeight="1">
      <c r="B119" s="148"/>
    </row>
    <row r="120" s="134" customFormat="1" ht="19.5" customHeight="1">
      <c r="B120" s="148"/>
    </row>
    <row r="121" s="84" customFormat="1" ht="19.5" customHeight="1">
      <c r="B121" s="137"/>
    </row>
    <row r="122" s="84" customFormat="1" ht="19.5" customHeight="1">
      <c r="B122" s="137"/>
    </row>
    <row r="123" s="84" customFormat="1" ht="19.5" customHeight="1">
      <c r="B123" s="137"/>
    </row>
    <row r="124" s="84" customFormat="1" ht="19.5" customHeight="1">
      <c r="B124" s="137"/>
    </row>
    <row r="125" s="84" customFormat="1" ht="19.5" customHeight="1">
      <c r="B125" s="137"/>
    </row>
    <row r="126" s="84" customFormat="1" ht="19.5" customHeight="1">
      <c r="B126" s="137"/>
    </row>
    <row r="127" s="84" customFormat="1" ht="19.5" customHeight="1">
      <c r="B127" s="137"/>
    </row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2">
    <mergeCell ref="A1:D1"/>
    <mergeCell ref="A46:D46"/>
  </mergeCells>
  <printOptions horizontalCentered="1"/>
  <pageMargins left="0.71" right="0.71" top="0.75" bottom="0.75" header="0.31" footer="0.31"/>
  <pageSetup fitToHeight="200" fitToWidth="1"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pane xSplit="1" ySplit="3" topLeftCell="B16" activePane="bottomRight" state="frozen"/>
      <selection pane="bottomRight" activeCell="A27" sqref="A27"/>
    </sheetView>
  </sheetViews>
  <sheetFormatPr defaultColWidth="8.7109375" defaultRowHeight="15"/>
  <cols>
    <col min="1" max="1" width="37.421875" style="41" customWidth="1"/>
    <col min="2" max="3" width="14.7109375" style="41" bestFit="1" customWidth="1"/>
    <col min="4" max="4" width="26.421875" style="41" bestFit="1" customWidth="1"/>
    <col min="5" max="16384" width="8.7109375" style="41" customWidth="1"/>
  </cols>
  <sheetData>
    <row r="1" spans="1:4" s="94" customFormat="1" ht="30" customHeight="1">
      <c r="A1" s="95" t="s">
        <v>78</v>
      </c>
      <c r="B1" s="95"/>
      <c r="C1" s="95"/>
      <c r="D1" s="95"/>
    </row>
    <row r="2" spans="2:4" ht="15">
      <c r="B2" s="42"/>
      <c r="C2" s="42"/>
      <c r="D2" s="43" t="s">
        <v>34</v>
      </c>
    </row>
    <row r="3" spans="1:4" s="70" customFormat="1" ht="19.5" customHeight="1">
      <c r="A3" s="11" t="s">
        <v>79</v>
      </c>
      <c r="B3" s="11" t="s">
        <v>36</v>
      </c>
      <c r="C3" s="11" t="s">
        <v>37</v>
      </c>
      <c r="D3" s="11" t="s">
        <v>32</v>
      </c>
    </row>
    <row r="4" spans="1:4" s="84" customFormat="1" ht="19.5" customHeight="1">
      <c r="A4" s="130" t="s">
        <v>80</v>
      </c>
      <c r="B4" s="45">
        <v>17898</v>
      </c>
      <c r="C4" s="45">
        <v>14360</v>
      </c>
      <c r="D4" s="131">
        <f>C4/B4*100%</f>
        <v>0.8023242820426864</v>
      </c>
    </row>
    <row r="5" spans="1:4" s="84" customFormat="1" ht="19.5" customHeight="1">
      <c r="A5" s="130" t="s">
        <v>81</v>
      </c>
      <c r="B5" s="45"/>
      <c r="C5" s="45"/>
      <c r="D5" s="131" t="e">
        <f aca="true" t="shared" si="0" ref="D5:D39">C5/B5*100%</f>
        <v>#DIV/0!</v>
      </c>
    </row>
    <row r="6" spans="1:4" s="84" customFormat="1" ht="19.5" customHeight="1">
      <c r="A6" s="130" t="s">
        <v>82</v>
      </c>
      <c r="B6" s="45">
        <v>295</v>
      </c>
      <c r="C6" s="45">
        <v>448</v>
      </c>
      <c r="D6" s="131">
        <f t="shared" si="0"/>
        <v>1.5186440677966102</v>
      </c>
    </row>
    <row r="7" spans="1:4" s="84" customFormat="1" ht="19.5" customHeight="1">
      <c r="A7" s="130" t="s">
        <v>83</v>
      </c>
      <c r="B7" s="45">
        <v>15044</v>
      </c>
      <c r="C7" s="45">
        <v>12907</v>
      </c>
      <c r="D7" s="131">
        <f t="shared" si="0"/>
        <v>0.8579500132943366</v>
      </c>
    </row>
    <row r="8" spans="1:4" s="84" customFormat="1" ht="19.5" customHeight="1">
      <c r="A8" s="130" t="s">
        <v>84</v>
      </c>
      <c r="B8" s="45">
        <v>46589</v>
      </c>
      <c r="C8" s="45">
        <v>50021</v>
      </c>
      <c r="D8" s="131">
        <f t="shared" si="0"/>
        <v>1.0736654575114297</v>
      </c>
    </row>
    <row r="9" spans="1:4" s="84" customFormat="1" ht="19.5" customHeight="1">
      <c r="A9" s="130" t="s">
        <v>85</v>
      </c>
      <c r="B9" s="45">
        <v>568</v>
      </c>
      <c r="C9" s="45">
        <v>295</v>
      </c>
      <c r="D9" s="131">
        <f t="shared" si="0"/>
        <v>0.5193661971830986</v>
      </c>
    </row>
    <row r="10" spans="1:4" s="84" customFormat="1" ht="19.5" customHeight="1">
      <c r="A10" s="130" t="s">
        <v>86</v>
      </c>
      <c r="B10" s="45">
        <v>2084</v>
      </c>
      <c r="C10" s="45">
        <v>2143</v>
      </c>
      <c r="D10" s="131">
        <f t="shared" si="0"/>
        <v>1.0283109404990403</v>
      </c>
    </row>
    <row r="11" spans="1:4" s="84" customFormat="1" ht="19.5" customHeight="1">
      <c r="A11" s="130" t="s">
        <v>87</v>
      </c>
      <c r="B11" s="45">
        <v>41456</v>
      </c>
      <c r="C11" s="45">
        <v>43742</v>
      </c>
      <c r="D11" s="131">
        <f t="shared" si="0"/>
        <v>1.055142802006947</v>
      </c>
    </row>
    <row r="12" spans="1:4" s="84" customFormat="1" ht="19.5" customHeight="1">
      <c r="A12" s="130" t="s">
        <v>88</v>
      </c>
      <c r="B12" s="45">
        <v>34395</v>
      </c>
      <c r="C12" s="45">
        <v>38809</v>
      </c>
      <c r="D12" s="131">
        <f t="shared" si="0"/>
        <v>1.1283326064835004</v>
      </c>
    </row>
    <row r="13" spans="1:4" s="84" customFormat="1" ht="19.5" customHeight="1">
      <c r="A13" s="130" t="s">
        <v>89</v>
      </c>
      <c r="B13" s="45">
        <v>9822</v>
      </c>
      <c r="C13" s="45">
        <v>6989</v>
      </c>
      <c r="D13" s="131">
        <f t="shared" si="0"/>
        <v>0.7115658725310527</v>
      </c>
    </row>
    <row r="14" spans="1:4" s="84" customFormat="1" ht="19.5" customHeight="1">
      <c r="A14" s="130" t="s">
        <v>90</v>
      </c>
      <c r="B14" s="45">
        <v>10850</v>
      </c>
      <c r="C14" s="45">
        <v>2005</v>
      </c>
      <c r="D14" s="131">
        <f t="shared" si="0"/>
        <v>0.1847926267281106</v>
      </c>
    </row>
    <row r="15" spans="1:4" s="84" customFormat="1" ht="19.5" customHeight="1">
      <c r="A15" s="130" t="s">
        <v>91</v>
      </c>
      <c r="B15" s="45">
        <v>71177</v>
      </c>
      <c r="C15" s="45">
        <v>57668</v>
      </c>
      <c r="D15" s="131">
        <f t="shared" si="0"/>
        <v>0.8102055439257063</v>
      </c>
    </row>
    <row r="16" spans="1:4" s="84" customFormat="1" ht="19.5" customHeight="1">
      <c r="A16" s="130" t="s">
        <v>92</v>
      </c>
      <c r="B16" s="45">
        <v>2062</v>
      </c>
      <c r="C16" s="45">
        <v>5344</v>
      </c>
      <c r="D16" s="131">
        <f t="shared" si="0"/>
        <v>2.591658583899127</v>
      </c>
    </row>
    <row r="17" spans="1:4" s="84" customFormat="1" ht="19.5" customHeight="1">
      <c r="A17" s="130" t="s">
        <v>93</v>
      </c>
      <c r="B17" s="45">
        <v>497</v>
      </c>
      <c r="C17" s="45">
        <v>892</v>
      </c>
      <c r="D17" s="131">
        <f t="shared" si="0"/>
        <v>1.79476861167002</v>
      </c>
    </row>
    <row r="18" spans="1:4" s="84" customFormat="1" ht="19.5" customHeight="1">
      <c r="A18" s="130" t="s">
        <v>94</v>
      </c>
      <c r="B18" s="45">
        <v>948</v>
      </c>
      <c r="C18" s="45">
        <v>1367</v>
      </c>
      <c r="D18" s="131">
        <f t="shared" si="0"/>
        <v>1.4419831223628692</v>
      </c>
    </row>
    <row r="19" spans="1:4" s="84" customFormat="1" ht="19.5" customHeight="1">
      <c r="A19" s="130" t="s">
        <v>95</v>
      </c>
      <c r="B19" s="45">
        <v>104</v>
      </c>
      <c r="C19" s="45">
        <v>50</v>
      </c>
      <c r="D19" s="131">
        <f t="shared" si="0"/>
        <v>0.4807692307692308</v>
      </c>
    </row>
    <row r="20" spans="1:4" s="84" customFormat="1" ht="19.5" customHeight="1">
      <c r="A20" s="130" t="s">
        <v>96</v>
      </c>
      <c r="B20" s="45"/>
      <c r="C20" s="45"/>
      <c r="D20" s="131" t="e">
        <f t="shared" si="0"/>
        <v>#DIV/0!</v>
      </c>
    </row>
    <row r="21" spans="1:4" s="84" customFormat="1" ht="19.5" customHeight="1">
      <c r="A21" s="130" t="s">
        <v>97</v>
      </c>
      <c r="B21" s="45">
        <v>7860</v>
      </c>
      <c r="C21" s="45">
        <v>2935</v>
      </c>
      <c r="D21" s="131">
        <f t="shared" si="0"/>
        <v>0.37340966921119595</v>
      </c>
    </row>
    <row r="22" spans="1:4" s="84" customFormat="1" ht="19.5" customHeight="1">
      <c r="A22" s="130" t="s">
        <v>98</v>
      </c>
      <c r="B22" s="45">
        <v>8336</v>
      </c>
      <c r="C22" s="45">
        <v>10457</v>
      </c>
      <c r="D22" s="131">
        <f t="shared" si="0"/>
        <v>1.2544385796545106</v>
      </c>
    </row>
    <row r="23" spans="1:4" s="84" customFormat="1" ht="19.5" customHeight="1">
      <c r="A23" s="130" t="s">
        <v>99</v>
      </c>
      <c r="B23" s="45">
        <v>593</v>
      </c>
      <c r="C23" s="45">
        <v>512</v>
      </c>
      <c r="D23" s="131">
        <f t="shared" si="0"/>
        <v>0.863406408094435</v>
      </c>
    </row>
    <row r="24" spans="1:4" s="84" customFormat="1" ht="19.5" customHeight="1">
      <c r="A24" s="130" t="s">
        <v>100</v>
      </c>
      <c r="B24" s="45"/>
      <c r="C24" s="45">
        <v>1500</v>
      </c>
      <c r="D24" s="131" t="e">
        <f t="shared" si="0"/>
        <v>#DIV/0!</v>
      </c>
    </row>
    <row r="25" spans="1:4" s="106" customFormat="1" ht="19.5" customHeight="1">
      <c r="A25" s="132" t="s">
        <v>101</v>
      </c>
      <c r="B25" s="113">
        <v>475</v>
      </c>
      <c r="C25" s="113">
        <v>4013</v>
      </c>
      <c r="D25" s="131">
        <f t="shared" si="0"/>
        <v>8.448421052631579</v>
      </c>
    </row>
    <row r="26" spans="1:4" s="84" customFormat="1" ht="19.5" customHeight="1">
      <c r="A26" s="130" t="s">
        <v>102</v>
      </c>
      <c r="B26" s="45">
        <v>50</v>
      </c>
      <c r="C26" s="45">
        <v>974</v>
      </c>
      <c r="D26" s="131">
        <f t="shared" si="0"/>
        <v>19.48</v>
      </c>
    </row>
    <row r="27" spans="1:4" s="84" customFormat="1" ht="19.5" customHeight="1">
      <c r="A27" s="130" t="s">
        <v>103</v>
      </c>
      <c r="B27" s="45">
        <v>27</v>
      </c>
      <c r="C27" s="45"/>
      <c r="D27" s="131">
        <f t="shared" si="0"/>
        <v>0</v>
      </c>
    </row>
    <row r="28" spans="1:4" s="84" customFormat="1" ht="19.5" customHeight="1">
      <c r="A28" s="80" t="s">
        <v>104</v>
      </c>
      <c r="B28" s="45">
        <f>SUM(B4:B27)</f>
        <v>271130</v>
      </c>
      <c r="C28" s="113">
        <f>SUM(C4:C27)</f>
        <v>257431</v>
      </c>
      <c r="D28" s="131">
        <f t="shared" si="0"/>
        <v>0.9494744218640505</v>
      </c>
    </row>
    <row r="29" spans="1:4" s="84" customFormat="1" ht="19.5" customHeight="1">
      <c r="A29" s="44" t="s">
        <v>105</v>
      </c>
      <c r="B29" s="45">
        <v>7338</v>
      </c>
      <c r="C29" s="45"/>
      <c r="D29" s="131">
        <f t="shared" si="0"/>
        <v>0</v>
      </c>
    </row>
    <row r="30" spans="1:4" s="84" customFormat="1" ht="19.5" customHeight="1">
      <c r="A30" s="44" t="s">
        <v>106</v>
      </c>
      <c r="B30" s="45">
        <v>7338</v>
      </c>
      <c r="C30" s="45"/>
      <c r="D30" s="131">
        <f t="shared" si="0"/>
        <v>0</v>
      </c>
    </row>
    <row r="31" spans="1:4" s="84" customFormat="1" ht="19.5" customHeight="1">
      <c r="A31" s="44" t="s">
        <v>107</v>
      </c>
      <c r="B31" s="45"/>
      <c r="C31" s="45"/>
      <c r="D31" s="131" t="e">
        <f t="shared" si="0"/>
        <v>#DIV/0!</v>
      </c>
    </row>
    <row r="32" spans="1:4" s="84" customFormat="1" ht="19.5" customHeight="1">
      <c r="A32" s="44" t="s">
        <v>108</v>
      </c>
      <c r="B32" s="45">
        <f>SUM(B33:B37)</f>
        <v>1118</v>
      </c>
      <c r="C32" s="45">
        <f>SUM(C33:C37)</f>
        <v>1111</v>
      </c>
      <c r="D32" s="131">
        <f t="shared" si="0"/>
        <v>0.9937388193202147</v>
      </c>
    </row>
    <row r="33" spans="1:4" s="84" customFormat="1" ht="19.5" customHeight="1">
      <c r="A33" s="44" t="s">
        <v>109</v>
      </c>
      <c r="B33" s="45"/>
      <c r="C33" s="45"/>
      <c r="D33" s="131" t="e">
        <f t="shared" si="0"/>
        <v>#DIV/0!</v>
      </c>
    </row>
    <row r="34" spans="1:4" s="84" customFormat="1" ht="19.5" customHeight="1">
      <c r="A34" s="44" t="s">
        <v>110</v>
      </c>
      <c r="B34" s="45"/>
      <c r="C34" s="45"/>
      <c r="D34" s="131" t="e">
        <f t="shared" si="0"/>
        <v>#DIV/0!</v>
      </c>
    </row>
    <row r="35" spans="1:4" s="84" customFormat="1" ht="19.5" customHeight="1">
      <c r="A35" s="44" t="s">
        <v>111</v>
      </c>
      <c r="B35" s="45">
        <v>1118</v>
      </c>
      <c r="C35" s="45">
        <v>1111</v>
      </c>
      <c r="D35" s="131">
        <f t="shared" si="0"/>
        <v>0.9937388193202147</v>
      </c>
    </row>
    <row r="36" spans="1:4" s="84" customFormat="1" ht="19.5" customHeight="1">
      <c r="A36" s="44" t="s">
        <v>112</v>
      </c>
      <c r="B36" s="45"/>
      <c r="C36" s="45"/>
      <c r="D36" s="131" t="e">
        <f t="shared" si="0"/>
        <v>#DIV/0!</v>
      </c>
    </row>
    <row r="37" spans="1:4" s="84" customFormat="1" ht="19.5" customHeight="1">
      <c r="A37" s="44" t="s">
        <v>113</v>
      </c>
      <c r="B37" s="45"/>
      <c r="C37" s="45"/>
      <c r="D37" s="131" t="e">
        <f t="shared" si="0"/>
        <v>#DIV/0!</v>
      </c>
    </row>
    <row r="38" spans="1:4" s="84" customFormat="1" ht="19.5" customHeight="1">
      <c r="A38" s="44" t="s">
        <v>114</v>
      </c>
      <c r="B38" s="45">
        <v>1186</v>
      </c>
      <c r="C38" s="45"/>
      <c r="D38" s="131">
        <f t="shared" si="0"/>
        <v>0</v>
      </c>
    </row>
    <row r="39" spans="1:4" s="84" customFormat="1" ht="19.5" customHeight="1">
      <c r="A39" s="80" t="s">
        <v>115</v>
      </c>
      <c r="B39" s="113">
        <f>B28+B29+B32+B38</f>
        <v>280772</v>
      </c>
      <c r="C39" s="113">
        <f>C28+C29+C32+C38</f>
        <v>258542</v>
      </c>
      <c r="D39" s="131">
        <f t="shared" si="0"/>
        <v>0.9208254384340319</v>
      </c>
    </row>
    <row r="40" s="84" customFormat="1" ht="19.5" customHeight="1"/>
    <row r="41" s="84" customFormat="1" ht="19.5" customHeight="1"/>
    <row r="42" s="84" customFormat="1" ht="19.5" customHeight="1"/>
    <row r="43" s="84" customFormat="1" ht="19.5" customHeight="1"/>
    <row r="44" s="84" customFormat="1" ht="19.5" customHeight="1"/>
    <row r="45" s="84" customFormat="1" ht="19.5" customHeight="1"/>
    <row r="46" s="84" customFormat="1" ht="19.5" customHeight="1"/>
    <row r="47" s="84" customFormat="1" ht="19.5" customHeight="1"/>
    <row r="48" s="84" customFormat="1" ht="19.5" customHeight="1"/>
    <row r="49" s="84" customFormat="1" ht="19.5" customHeight="1"/>
    <row r="50" s="84" customFormat="1" ht="19.5" customHeight="1"/>
    <row r="51" s="84" customFormat="1" ht="19.5" customHeight="1"/>
    <row r="52" s="84" customFormat="1" ht="19.5" customHeight="1"/>
    <row r="53" s="84" customFormat="1" ht="19.5" customHeight="1"/>
    <row r="54" s="84" customFormat="1" ht="19.5" customHeight="1"/>
    <row r="55" s="84" customFormat="1" ht="19.5" customHeight="1"/>
    <row r="56" s="84" customFormat="1" ht="19.5" customHeight="1"/>
    <row r="57" s="84" customFormat="1" ht="19.5" customHeight="1"/>
    <row r="58" s="84" customFormat="1" ht="19.5" customHeight="1"/>
    <row r="59" s="84" customFormat="1" ht="19.5" customHeight="1"/>
    <row r="60" s="84" customFormat="1" ht="19.5" customHeight="1"/>
    <row r="61" s="84" customFormat="1" ht="19.5" customHeight="1"/>
    <row r="62" s="84" customFormat="1" ht="19.5" customHeight="1"/>
    <row r="63" s="84" customFormat="1" ht="19.5" customHeight="1"/>
    <row r="64" s="84" customFormat="1" ht="19.5" customHeight="1"/>
    <row r="65" s="84" customFormat="1" ht="19.5" customHeight="1"/>
    <row r="66" s="84" customFormat="1" ht="19.5" customHeight="1"/>
    <row r="67" s="84" customFormat="1" ht="19.5" customHeight="1"/>
    <row r="68" s="84" customFormat="1" ht="19.5" customHeight="1"/>
    <row r="69" s="84" customFormat="1" ht="19.5" customHeight="1"/>
    <row r="70" s="84" customFormat="1" ht="19.5" customHeight="1"/>
    <row r="71" s="84" customFormat="1" ht="19.5" customHeight="1"/>
    <row r="72" s="84" customFormat="1" ht="19.5" customHeight="1"/>
    <row r="73" s="84" customFormat="1" ht="19.5" customHeight="1"/>
    <row r="74" s="84" customFormat="1" ht="19.5" customHeight="1"/>
    <row r="75" s="84" customFormat="1" ht="19.5" customHeight="1"/>
    <row r="76" s="84" customFormat="1" ht="19.5" customHeight="1"/>
    <row r="77" s="84" customFormat="1" ht="19.5" customHeight="1"/>
    <row r="78" s="84" customFormat="1" ht="19.5" customHeight="1"/>
    <row r="79" s="84" customFormat="1" ht="19.5" customHeight="1"/>
    <row r="80" s="84" customFormat="1" ht="19.5" customHeight="1"/>
    <row r="81" s="84" customFormat="1" ht="19.5" customHeight="1"/>
    <row r="82" s="84" customFormat="1" ht="19.5" customHeight="1"/>
    <row r="83" s="84" customFormat="1" ht="19.5" customHeight="1"/>
    <row r="84" s="84" customFormat="1" ht="19.5" customHeight="1"/>
    <row r="85" s="84" customFormat="1" ht="19.5" customHeight="1"/>
    <row r="86" s="84" customFormat="1" ht="19.5" customHeight="1"/>
    <row r="87" s="84" customFormat="1" ht="19.5" customHeight="1"/>
    <row r="88" s="84" customFormat="1" ht="19.5" customHeight="1"/>
    <row r="89" s="84" customFormat="1" ht="19.5" customHeight="1"/>
    <row r="90" s="84" customFormat="1" ht="19.5" customHeight="1"/>
    <row r="91" s="84" customFormat="1" ht="19.5" customHeight="1"/>
    <row r="92" s="84" customFormat="1" ht="19.5" customHeight="1"/>
    <row r="93" s="84" customFormat="1" ht="19.5" customHeight="1"/>
    <row r="94" s="84" customFormat="1" ht="19.5" customHeight="1"/>
    <row r="95" s="84" customFormat="1" ht="19.5" customHeight="1"/>
    <row r="96" s="84" customFormat="1" ht="19.5" customHeight="1"/>
    <row r="97" s="84" customFormat="1" ht="19.5" customHeight="1"/>
    <row r="98" s="84" customFormat="1" ht="19.5" customHeight="1"/>
    <row r="99" s="84" customFormat="1" ht="19.5" customHeight="1"/>
    <row r="100" s="84" customFormat="1" ht="19.5" customHeight="1"/>
    <row r="101" s="84" customFormat="1" ht="19.5" customHeight="1"/>
    <row r="102" s="84" customFormat="1" ht="19.5" customHeight="1"/>
    <row r="103" s="84" customFormat="1" ht="19.5" customHeight="1"/>
    <row r="104" s="84" customFormat="1" ht="19.5" customHeight="1"/>
    <row r="105" s="84" customFormat="1" ht="19.5" customHeight="1"/>
    <row r="106" s="84" customFormat="1" ht="19.5" customHeight="1"/>
    <row r="107" s="84" customFormat="1" ht="19.5" customHeight="1"/>
    <row r="108" s="84" customFormat="1" ht="19.5" customHeight="1"/>
    <row r="109" s="84" customFormat="1" ht="19.5" customHeight="1"/>
    <row r="110" s="84" customFormat="1" ht="19.5" customHeight="1"/>
    <row r="111" s="84" customFormat="1" ht="19.5" customHeight="1"/>
    <row r="112" s="84" customFormat="1" ht="19.5" customHeight="1"/>
    <row r="113" s="84" customFormat="1" ht="19.5" customHeight="1"/>
    <row r="114" s="84" customFormat="1" ht="19.5" customHeight="1"/>
    <row r="115" s="84" customFormat="1" ht="19.5" customHeight="1"/>
    <row r="116" s="84" customFormat="1" ht="19.5" customHeight="1"/>
    <row r="117" s="84" customFormat="1" ht="19.5" customHeight="1"/>
    <row r="118" s="84" customFormat="1" ht="19.5" customHeight="1"/>
    <row r="119" s="84" customFormat="1" ht="19.5" customHeight="1"/>
    <row r="120" s="84" customFormat="1" ht="19.5" customHeight="1"/>
    <row r="121" s="84" customFormat="1" ht="19.5" customHeight="1"/>
    <row r="122" s="84" customFormat="1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/>
  <mergeCells count="1">
    <mergeCell ref="A1:D1"/>
  </mergeCells>
  <printOptions horizontalCentered="1"/>
  <pageMargins left="0.71" right="0.71" top="0.75" bottom="0.75" header="0.31" footer="0.31"/>
  <pageSetup fitToHeight="200" fitToWidth="1" horizontalDpi="600" verticalDpi="600" orientation="portrait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7"/>
  <sheetViews>
    <sheetView workbookViewId="0" topLeftCell="A1">
      <pane xSplit="1" ySplit="4" topLeftCell="B1345" activePane="bottomRight" state="frozen"/>
      <selection pane="bottomRight" activeCell="A1368" sqref="A1368"/>
    </sheetView>
  </sheetViews>
  <sheetFormatPr defaultColWidth="8.7109375" defaultRowHeight="15"/>
  <cols>
    <col min="1" max="1" width="59.140625" style="107" customWidth="1"/>
    <col min="2" max="3" width="14.7109375" style="108" bestFit="1" customWidth="1"/>
    <col min="4" max="4" width="26.421875" style="107" bestFit="1" customWidth="1"/>
    <col min="5" max="16384" width="8.7109375" style="107" customWidth="1"/>
  </cols>
  <sheetData>
    <row r="1" spans="1:4" s="104" customFormat="1" ht="30" customHeight="1">
      <c r="A1" s="109" t="s">
        <v>116</v>
      </c>
      <c r="B1" s="109"/>
      <c r="C1" s="109"/>
      <c r="D1" s="109"/>
    </row>
    <row r="2" spans="2:4" ht="15">
      <c r="B2" s="110"/>
      <c r="C2" s="110"/>
      <c r="D2" s="111" t="s">
        <v>34</v>
      </c>
    </row>
    <row r="3" spans="1:4" s="105" customFormat="1" ht="15">
      <c r="A3" s="79" t="s">
        <v>35</v>
      </c>
      <c r="B3" s="79" t="s">
        <v>36</v>
      </c>
      <c r="C3" s="79" t="s">
        <v>37</v>
      </c>
      <c r="D3" s="79" t="s">
        <v>32</v>
      </c>
    </row>
    <row r="4" spans="1:4" s="106" customFormat="1" ht="15">
      <c r="A4" s="112" t="s">
        <v>117</v>
      </c>
      <c r="B4" s="113">
        <f>B5+B17+B26+B38+B50+B61+B72+B84+B93+B103+B118+B127+B138+B150+B160+B173+B180+B187+B202+B209+B196+B217+B224+B230+B236+B242+B248+B254</f>
        <v>17898</v>
      </c>
      <c r="C4" s="113">
        <f>C5+C17+C26+C38+C50+C61+C72+C84+C93+C103+C118+C127+C138+C150+C160+C173+C180+C187+C202+C209+C196+C217+C224+C230+C236+C242+C248+C254</f>
        <v>14360</v>
      </c>
      <c r="D4" s="114">
        <f>C4/B4*100%</f>
        <v>0.8023242820426864</v>
      </c>
    </row>
    <row r="5" spans="1:4" s="106" customFormat="1" ht="15">
      <c r="A5" s="112" t="s">
        <v>118</v>
      </c>
      <c r="B5" s="113">
        <f>SUM(B6:B16)</f>
        <v>682</v>
      </c>
      <c r="C5" s="113">
        <f>SUM(C6:C16)</f>
        <v>488</v>
      </c>
      <c r="D5" s="114">
        <f>C5/B5*100%</f>
        <v>0.7155425219941349</v>
      </c>
    </row>
    <row r="6" spans="1:4" s="106" customFormat="1" ht="15">
      <c r="A6" s="115" t="s">
        <v>119</v>
      </c>
      <c r="B6" s="113">
        <v>309</v>
      </c>
      <c r="C6" s="113">
        <v>321</v>
      </c>
      <c r="D6" s="114">
        <f aca="true" t="shared" si="0" ref="D6:D69">C6/B6*100%</f>
        <v>1.0388349514563107</v>
      </c>
    </row>
    <row r="7" spans="1:4" s="106" customFormat="1" ht="15">
      <c r="A7" s="115" t="s">
        <v>120</v>
      </c>
      <c r="B7" s="113"/>
      <c r="C7" s="113"/>
      <c r="D7" s="114" t="e">
        <f t="shared" si="0"/>
        <v>#DIV/0!</v>
      </c>
    </row>
    <row r="8" spans="1:4" s="106" customFormat="1" ht="15">
      <c r="A8" s="115" t="s">
        <v>121</v>
      </c>
      <c r="B8" s="113"/>
      <c r="C8" s="113"/>
      <c r="D8" s="114" t="e">
        <f t="shared" si="0"/>
        <v>#DIV/0!</v>
      </c>
    </row>
    <row r="9" spans="1:4" s="106" customFormat="1" ht="15">
      <c r="A9" s="115" t="s">
        <v>122</v>
      </c>
      <c r="B9" s="113">
        <v>42</v>
      </c>
      <c r="C9" s="113">
        <v>8</v>
      </c>
      <c r="D9" s="114">
        <f t="shared" si="0"/>
        <v>0.19047619047619047</v>
      </c>
    </row>
    <row r="10" spans="1:4" s="106" customFormat="1" ht="15">
      <c r="A10" s="115" t="s">
        <v>123</v>
      </c>
      <c r="B10" s="113"/>
      <c r="C10" s="113"/>
      <c r="D10" s="114" t="e">
        <f t="shared" si="0"/>
        <v>#DIV/0!</v>
      </c>
    </row>
    <row r="11" spans="1:4" s="106" customFormat="1" ht="15">
      <c r="A11" s="115" t="s">
        <v>124</v>
      </c>
      <c r="B11" s="113"/>
      <c r="C11" s="113"/>
      <c r="D11" s="114" t="e">
        <f t="shared" si="0"/>
        <v>#DIV/0!</v>
      </c>
    </row>
    <row r="12" spans="1:4" s="106" customFormat="1" ht="15">
      <c r="A12" s="115" t="s">
        <v>125</v>
      </c>
      <c r="B12" s="113"/>
      <c r="C12" s="113"/>
      <c r="D12" s="114" t="e">
        <f t="shared" si="0"/>
        <v>#DIV/0!</v>
      </c>
    </row>
    <row r="13" spans="1:4" s="106" customFormat="1" ht="15">
      <c r="A13" s="115" t="s">
        <v>126</v>
      </c>
      <c r="B13" s="113">
        <v>124</v>
      </c>
      <c r="C13" s="113">
        <v>130</v>
      </c>
      <c r="D13" s="114">
        <f t="shared" si="0"/>
        <v>1.0483870967741935</v>
      </c>
    </row>
    <row r="14" spans="1:4" s="106" customFormat="1" ht="15">
      <c r="A14" s="115" t="s">
        <v>127</v>
      </c>
      <c r="B14" s="113"/>
      <c r="C14" s="113">
        <v>29</v>
      </c>
      <c r="D14" s="114" t="e">
        <f t="shared" si="0"/>
        <v>#DIV/0!</v>
      </c>
    </row>
    <row r="15" spans="1:4" s="106" customFormat="1" ht="15">
      <c r="A15" s="115" t="s">
        <v>128</v>
      </c>
      <c r="B15" s="113"/>
      <c r="C15" s="113"/>
      <c r="D15" s="114" t="e">
        <f t="shared" si="0"/>
        <v>#DIV/0!</v>
      </c>
    </row>
    <row r="16" spans="1:4" s="106" customFormat="1" ht="15">
      <c r="A16" s="115" t="s">
        <v>129</v>
      </c>
      <c r="B16" s="113">
        <v>207</v>
      </c>
      <c r="C16" s="113"/>
      <c r="D16" s="114">
        <f t="shared" si="0"/>
        <v>0</v>
      </c>
    </row>
    <row r="17" spans="1:4" s="106" customFormat="1" ht="15">
      <c r="A17" s="112" t="s">
        <v>130</v>
      </c>
      <c r="B17" s="113">
        <f>SUM(B18:B25)</f>
        <v>382</v>
      </c>
      <c r="C17" s="113">
        <f>SUM(C18:C25)</f>
        <v>363</v>
      </c>
      <c r="D17" s="114">
        <f t="shared" si="0"/>
        <v>0.9502617801047121</v>
      </c>
    </row>
    <row r="18" spans="1:4" s="106" customFormat="1" ht="15">
      <c r="A18" s="116" t="s">
        <v>131</v>
      </c>
      <c r="B18" s="113">
        <v>279</v>
      </c>
      <c r="C18" s="113">
        <v>280</v>
      </c>
      <c r="D18" s="114">
        <f t="shared" si="0"/>
        <v>1.003584229390681</v>
      </c>
    </row>
    <row r="19" spans="1:4" s="106" customFormat="1" ht="15">
      <c r="A19" s="116" t="s">
        <v>132</v>
      </c>
      <c r="B19" s="113"/>
      <c r="C19" s="113"/>
      <c r="D19" s="114" t="e">
        <f t="shared" si="0"/>
        <v>#DIV/0!</v>
      </c>
    </row>
    <row r="20" spans="1:4" s="106" customFormat="1" ht="15">
      <c r="A20" s="116" t="s">
        <v>133</v>
      </c>
      <c r="B20" s="113"/>
      <c r="C20" s="113"/>
      <c r="D20" s="114" t="e">
        <f t="shared" si="0"/>
        <v>#DIV/0!</v>
      </c>
    </row>
    <row r="21" spans="1:4" s="106" customFormat="1" ht="15">
      <c r="A21" s="116" t="s">
        <v>134</v>
      </c>
      <c r="B21" s="113">
        <v>26</v>
      </c>
      <c r="C21" s="113">
        <v>19</v>
      </c>
      <c r="D21" s="114">
        <f t="shared" si="0"/>
        <v>0.7307692307692307</v>
      </c>
    </row>
    <row r="22" spans="1:4" s="106" customFormat="1" ht="15">
      <c r="A22" s="116" t="s">
        <v>135</v>
      </c>
      <c r="B22" s="113">
        <v>16</v>
      </c>
      <c r="C22" s="113">
        <v>40</v>
      </c>
      <c r="D22" s="114">
        <f t="shared" si="0"/>
        <v>2.5</v>
      </c>
    </row>
    <row r="23" spans="1:4" s="106" customFormat="1" ht="15">
      <c r="A23" s="116" t="s">
        <v>136</v>
      </c>
      <c r="B23" s="113">
        <v>11</v>
      </c>
      <c r="C23" s="113">
        <v>12</v>
      </c>
      <c r="D23" s="114">
        <f t="shared" si="0"/>
        <v>1.0909090909090908</v>
      </c>
    </row>
    <row r="24" spans="1:4" s="106" customFormat="1" ht="15">
      <c r="A24" s="116" t="s">
        <v>137</v>
      </c>
      <c r="B24" s="113"/>
      <c r="C24" s="113"/>
      <c r="D24" s="114" t="e">
        <f t="shared" si="0"/>
        <v>#DIV/0!</v>
      </c>
    </row>
    <row r="25" spans="1:4" s="106" customFormat="1" ht="15">
      <c r="A25" s="116" t="s">
        <v>138</v>
      </c>
      <c r="B25" s="113">
        <v>50</v>
      </c>
      <c r="C25" s="113">
        <v>12</v>
      </c>
      <c r="D25" s="114">
        <f t="shared" si="0"/>
        <v>0.24</v>
      </c>
    </row>
    <row r="26" spans="1:4" s="106" customFormat="1" ht="15">
      <c r="A26" s="115" t="s">
        <v>139</v>
      </c>
      <c r="B26" s="113">
        <f>SUM(B27:B37)</f>
        <v>6066</v>
      </c>
      <c r="C26" s="113">
        <f>SUM(C27:C37)</f>
        <v>4038</v>
      </c>
      <c r="D26" s="114">
        <f t="shared" si="0"/>
        <v>0.6656775469831849</v>
      </c>
    </row>
    <row r="27" spans="1:4" s="106" customFormat="1" ht="15">
      <c r="A27" s="116" t="s">
        <v>131</v>
      </c>
      <c r="B27" s="113">
        <v>3368</v>
      </c>
      <c r="C27" s="113">
        <v>3782</v>
      </c>
      <c r="D27" s="114">
        <f t="shared" si="0"/>
        <v>1.1229216152019001</v>
      </c>
    </row>
    <row r="28" spans="1:4" s="106" customFormat="1" ht="15">
      <c r="A28" s="116" t="s">
        <v>132</v>
      </c>
      <c r="B28" s="113">
        <v>276</v>
      </c>
      <c r="C28" s="113">
        <v>100</v>
      </c>
      <c r="D28" s="114">
        <f t="shared" si="0"/>
        <v>0.36231884057971014</v>
      </c>
    </row>
    <row r="29" spans="1:4" s="106" customFormat="1" ht="15">
      <c r="A29" s="116" t="s">
        <v>133</v>
      </c>
      <c r="B29" s="113"/>
      <c r="C29" s="113"/>
      <c r="D29" s="114" t="e">
        <f t="shared" si="0"/>
        <v>#DIV/0!</v>
      </c>
    </row>
    <row r="30" spans="1:4" s="106" customFormat="1" ht="15">
      <c r="A30" s="116" t="s">
        <v>140</v>
      </c>
      <c r="B30" s="113"/>
      <c r="C30" s="113"/>
      <c r="D30" s="114" t="e">
        <f t="shared" si="0"/>
        <v>#DIV/0!</v>
      </c>
    </row>
    <row r="31" spans="1:4" s="106" customFormat="1" ht="15">
      <c r="A31" s="116" t="s">
        <v>141</v>
      </c>
      <c r="B31" s="113"/>
      <c r="C31" s="113"/>
      <c r="D31" s="114" t="e">
        <f t="shared" si="0"/>
        <v>#DIV/0!</v>
      </c>
    </row>
    <row r="32" spans="1:4" s="106" customFormat="1" ht="15">
      <c r="A32" s="116" t="s">
        <v>142</v>
      </c>
      <c r="B32" s="113"/>
      <c r="C32" s="113"/>
      <c r="D32" s="114" t="e">
        <f t="shared" si="0"/>
        <v>#DIV/0!</v>
      </c>
    </row>
    <row r="33" spans="1:4" s="106" customFormat="1" ht="15">
      <c r="A33" s="116" t="s">
        <v>143</v>
      </c>
      <c r="B33" s="113"/>
      <c r="C33" s="113"/>
      <c r="D33" s="114" t="e">
        <f t="shared" si="0"/>
        <v>#DIV/0!</v>
      </c>
    </row>
    <row r="34" spans="1:4" s="106" customFormat="1" ht="15">
      <c r="A34" s="116" t="s">
        <v>144</v>
      </c>
      <c r="B34" s="113">
        <v>-4</v>
      </c>
      <c r="C34" s="113">
        <v>30</v>
      </c>
      <c r="D34" s="114">
        <f t="shared" si="0"/>
        <v>-7.5</v>
      </c>
    </row>
    <row r="35" spans="1:4" s="106" customFormat="1" ht="15">
      <c r="A35" s="116" t="s">
        <v>145</v>
      </c>
      <c r="B35" s="113"/>
      <c r="C35" s="113"/>
      <c r="D35" s="114" t="e">
        <f t="shared" si="0"/>
        <v>#DIV/0!</v>
      </c>
    </row>
    <row r="36" spans="1:4" s="106" customFormat="1" ht="15">
      <c r="A36" s="116" t="s">
        <v>137</v>
      </c>
      <c r="B36" s="113">
        <v>142</v>
      </c>
      <c r="C36" s="113">
        <v>126</v>
      </c>
      <c r="D36" s="114">
        <f t="shared" si="0"/>
        <v>0.8873239436619719</v>
      </c>
    </row>
    <row r="37" spans="1:4" s="106" customFormat="1" ht="15">
      <c r="A37" s="116" t="s">
        <v>146</v>
      </c>
      <c r="B37" s="113">
        <v>2284</v>
      </c>
      <c r="C37" s="113"/>
      <c r="D37" s="114">
        <f t="shared" si="0"/>
        <v>0</v>
      </c>
    </row>
    <row r="38" spans="1:4" s="106" customFormat="1" ht="15">
      <c r="A38" s="115" t="s">
        <v>147</v>
      </c>
      <c r="B38" s="113">
        <f>SUM(B39:B49)</f>
        <v>807</v>
      </c>
      <c r="C38" s="113">
        <f>SUM(C39:C49)</f>
        <v>513</v>
      </c>
      <c r="D38" s="114">
        <f t="shared" si="0"/>
        <v>0.6356877323420075</v>
      </c>
    </row>
    <row r="39" spans="1:4" s="106" customFormat="1" ht="15">
      <c r="A39" s="116" t="s">
        <v>131</v>
      </c>
      <c r="B39" s="113">
        <v>324</v>
      </c>
      <c r="C39" s="113">
        <v>338</v>
      </c>
      <c r="D39" s="114">
        <f t="shared" si="0"/>
        <v>1.0432098765432098</v>
      </c>
    </row>
    <row r="40" spans="1:4" s="106" customFormat="1" ht="15">
      <c r="A40" s="116" t="s">
        <v>132</v>
      </c>
      <c r="B40" s="113">
        <v>3</v>
      </c>
      <c r="C40" s="113"/>
      <c r="D40" s="114">
        <f t="shared" si="0"/>
        <v>0</v>
      </c>
    </row>
    <row r="41" spans="1:4" s="106" customFormat="1" ht="15">
      <c r="A41" s="116" t="s">
        <v>133</v>
      </c>
      <c r="B41" s="113"/>
      <c r="C41" s="113"/>
      <c r="D41" s="114" t="e">
        <f t="shared" si="0"/>
        <v>#DIV/0!</v>
      </c>
    </row>
    <row r="42" spans="1:4" s="106" customFormat="1" ht="15">
      <c r="A42" s="116" t="s">
        <v>148</v>
      </c>
      <c r="B42" s="113"/>
      <c r="C42" s="113"/>
      <c r="D42" s="114" t="e">
        <f t="shared" si="0"/>
        <v>#DIV/0!</v>
      </c>
    </row>
    <row r="43" spans="1:4" s="106" customFormat="1" ht="15">
      <c r="A43" s="116" t="s">
        <v>149</v>
      </c>
      <c r="B43" s="113"/>
      <c r="C43" s="113"/>
      <c r="D43" s="114" t="e">
        <f t="shared" si="0"/>
        <v>#DIV/0!</v>
      </c>
    </row>
    <row r="44" spans="1:4" s="106" customFormat="1" ht="15">
      <c r="A44" s="116" t="s">
        <v>150</v>
      </c>
      <c r="B44" s="113"/>
      <c r="C44" s="113"/>
      <c r="D44" s="114" t="e">
        <f t="shared" si="0"/>
        <v>#DIV/0!</v>
      </c>
    </row>
    <row r="45" spans="1:4" s="106" customFormat="1" ht="15">
      <c r="A45" s="116" t="s">
        <v>151</v>
      </c>
      <c r="B45" s="113"/>
      <c r="C45" s="113"/>
      <c r="D45" s="114" t="e">
        <f t="shared" si="0"/>
        <v>#DIV/0!</v>
      </c>
    </row>
    <row r="46" spans="1:4" s="106" customFormat="1" ht="15">
      <c r="A46" s="116" t="s">
        <v>152</v>
      </c>
      <c r="B46" s="113">
        <v>25</v>
      </c>
      <c r="C46" s="113">
        <v>25</v>
      </c>
      <c r="D46" s="114">
        <f t="shared" si="0"/>
        <v>1</v>
      </c>
    </row>
    <row r="47" spans="1:4" s="106" customFormat="1" ht="15">
      <c r="A47" s="116" t="s">
        <v>153</v>
      </c>
      <c r="B47" s="113"/>
      <c r="C47" s="113"/>
      <c r="D47" s="114" t="e">
        <f t="shared" si="0"/>
        <v>#DIV/0!</v>
      </c>
    </row>
    <row r="48" spans="1:4" s="106" customFormat="1" ht="15">
      <c r="A48" s="116" t="s">
        <v>137</v>
      </c>
      <c r="B48" s="113">
        <v>78</v>
      </c>
      <c r="C48" s="113">
        <v>50</v>
      </c>
      <c r="D48" s="114">
        <f t="shared" si="0"/>
        <v>0.6410256410256411</v>
      </c>
    </row>
    <row r="49" spans="1:4" s="106" customFormat="1" ht="15">
      <c r="A49" s="116" t="s">
        <v>154</v>
      </c>
      <c r="B49" s="113">
        <v>377</v>
      </c>
      <c r="C49" s="113">
        <v>100</v>
      </c>
      <c r="D49" s="114">
        <f t="shared" si="0"/>
        <v>0.26525198938992045</v>
      </c>
    </row>
    <row r="50" spans="1:4" s="106" customFormat="1" ht="15">
      <c r="A50" s="115" t="s">
        <v>155</v>
      </c>
      <c r="B50" s="113">
        <f>SUM(B51:B60)</f>
        <v>446</v>
      </c>
      <c r="C50" s="113">
        <f>SUM(C51:C60)</f>
        <v>248</v>
      </c>
      <c r="D50" s="114">
        <f t="shared" si="0"/>
        <v>0.5560538116591929</v>
      </c>
    </row>
    <row r="51" spans="1:4" s="106" customFormat="1" ht="15">
      <c r="A51" s="116" t="s">
        <v>131</v>
      </c>
      <c r="B51" s="113">
        <v>154</v>
      </c>
      <c r="C51" s="113">
        <v>144</v>
      </c>
      <c r="D51" s="114">
        <f t="shared" si="0"/>
        <v>0.935064935064935</v>
      </c>
    </row>
    <row r="52" spans="1:4" s="106" customFormat="1" ht="15">
      <c r="A52" s="116" t="s">
        <v>132</v>
      </c>
      <c r="B52" s="113">
        <v>-8</v>
      </c>
      <c r="C52" s="113"/>
      <c r="D52" s="114">
        <f t="shared" si="0"/>
        <v>0</v>
      </c>
    </row>
    <row r="53" spans="1:4" s="106" customFormat="1" ht="15">
      <c r="A53" s="116" t="s">
        <v>133</v>
      </c>
      <c r="B53" s="113"/>
      <c r="C53" s="113"/>
      <c r="D53" s="114" t="e">
        <f t="shared" si="0"/>
        <v>#DIV/0!</v>
      </c>
    </row>
    <row r="54" spans="1:4" s="106" customFormat="1" ht="15">
      <c r="A54" s="116" t="s">
        <v>156</v>
      </c>
      <c r="B54" s="113"/>
      <c r="C54" s="113"/>
      <c r="D54" s="114" t="e">
        <f t="shared" si="0"/>
        <v>#DIV/0!</v>
      </c>
    </row>
    <row r="55" spans="1:4" s="106" customFormat="1" ht="15">
      <c r="A55" s="116" t="s">
        <v>157</v>
      </c>
      <c r="B55" s="113"/>
      <c r="C55" s="113"/>
      <c r="D55" s="114" t="e">
        <f t="shared" si="0"/>
        <v>#DIV/0!</v>
      </c>
    </row>
    <row r="56" spans="1:4" s="106" customFormat="1" ht="15">
      <c r="A56" s="116" t="s">
        <v>158</v>
      </c>
      <c r="B56" s="113"/>
      <c r="C56" s="113"/>
      <c r="D56" s="114" t="e">
        <f t="shared" si="0"/>
        <v>#DIV/0!</v>
      </c>
    </row>
    <row r="57" spans="1:4" s="106" customFormat="1" ht="15">
      <c r="A57" s="116" t="s">
        <v>159</v>
      </c>
      <c r="B57" s="113">
        <v>187</v>
      </c>
      <c r="C57" s="113"/>
      <c r="D57" s="114">
        <f t="shared" si="0"/>
        <v>0</v>
      </c>
    </row>
    <row r="58" spans="1:4" s="106" customFormat="1" ht="15">
      <c r="A58" s="116" t="s">
        <v>160</v>
      </c>
      <c r="B58" s="113">
        <v>40</v>
      </c>
      <c r="C58" s="113">
        <v>40</v>
      </c>
      <c r="D58" s="114">
        <f t="shared" si="0"/>
        <v>1</v>
      </c>
    </row>
    <row r="59" spans="1:4" s="106" customFormat="1" ht="15">
      <c r="A59" s="116" t="s">
        <v>137</v>
      </c>
      <c r="B59" s="113"/>
      <c r="C59" s="113"/>
      <c r="D59" s="114" t="e">
        <f t="shared" si="0"/>
        <v>#DIV/0!</v>
      </c>
    </row>
    <row r="60" spans="1:4" s="106" customFormat="1" ht="15">
      <c r="A60" s="116" t="s">
        <v>161</v>
      </c>
      <c r="B60" s="113">
        <v>73</v>
      </c>
      <c r="C60" s="113">
        <v>64</v>
      </c>
      <c r="D60" s="114">
        <f t="shared" si="0"/>
        <v>0.8767123287671232</v>
      </c>
    </row>
    <row r="61" spans="1:4" s="106" customFormat="1" ht="15">
      <c r="A61" s="115" t="s">
        <v>162</v>
      </c>
      <c r="B61" s="113">
        <f>SUM(B62:B71)</f>
        <v>2016</v>
      </c>
      <c r="C61" s="113">
        <f>SUM(C62:C71)</f>
        <v>1879</v>
      </c>
      <c r="D61" s="114">
        <f t="shared" si="0"/>
        <v>0.9320436507936508</v>
      </c>
    </row>
    <row r="62" spans="1:4" s="106" customFormat="1" ht="15">
      <c r="A62" s="116" t="s">
        <v>131</v>
      </c>
      <c r="B62" s="113">
        <v>513</v>
      </c>
      <c r="C62" s="113">
        <v>500</v>
      </c>
      <c r="D62" s="114">
        <f t="shared" si="0"/>
        <v>0.9746588693957114</v>
      </c>
    </row>
    <row r="63" spans="1:4" s="106" customFormat="1" ht="15">
      <c r="A63" s="116" t="s">
        <v>132</v>
      </c>
      <c r="B63" s="113"/>
      <c r="C63" s="113"/>
      <c r="D63" s="114" t="e">
        <f t="shared" si="0"/>
        <v>#DIV/0!</v>
      </c>
    </row>
    <row r="64" spans="1:4" s="106" customFormat="1" ht="15">
      <c r="A64" s="116" t="s">
        <v>133</v>
      </c>
      <c r="B64" s="113"/>
      <c r="C64" s="113"/>
      <c r="D64" s="114" t="e">
        <f t="shared" si="0"/>
        <v>#DIV/0!</v>
      </c>
    </row>
    <row r="65" spans="1:4" s="106" customFormat="1" ht="15">
      <c r="A65" s="116" t="s">
        <v>163</v>
      </c>
      <c r="B65" s="113"/>
      <c r="C65" s="113"/>
      <c r="D65" s="114" t="e">
        <f t="shared" si="0"/>
        <v>#DIV/0!</v>
      </c>
    </row>
    <row r="66" spans="1:4" s="106" customFormat="1" ht="15">
      <c r="A66" s="116" t="s">
        <v>164</v>
      </c>
      <c r="B66" s="113"/>
      <c r="C66" s="113"/>
      <c r="D66" s="114" t="e">
        <f t="shared" si="0"/>
        <v>#DIV/0!</v>
      </c>
    </row>
    <row r="67" spans="1:4" s="106" customFormat="1" ht="15">
      <c r="A67" s="116" t="s">
        <v>165</v>
      </c>
      <c r="B67" s="113"/>
      <c r="C67" s="113"/>
      <c r="D67" s="114" t="e">
        <f t="shared" si="0"/>
        <v>#DIV/0!</v>
      </c>
    </row>
    <row r="68" spans="1:4" s="106" customFormat="1" ht="15">
      <c r="A68" s="116" t="s">
        <v>166</v>
      </c>
      <c r="B68" s="113">
        <v>15</v>
      </c>
      <c r="C68" s="113">
        <v>84</v>
      </c>
      <c r="D68" s="114">
        <f t="shared" si="0"/>
        <v>5.6</v>
      </c>
    </row>
    <row r="69" spans="1:4" s="106" customFormat="1" ht="15">
      <c r="A69" s="116" t="s">
        <v>167</v>
      </c>
      <c r="B69" s="113"/>
      <c r="C69" s="113"/>
      <c r="D69" s="114" t="e">
        <f t="shared" si="0"/>
        <v>#DIV/0!</v>
      </c>
    </row>
    <row r="70" spans="1:4" s="106" customFormat="1" ht="15">
      <c r="A70" s="116" t="s">
        <v>137</v>
      </c>
      <c r="B70" s="113">
        <v>388</v>
      </c>
      <c r="C70" s="113">
        <v>495</v>
      </c>
      <c r="D70" s="114">
        <f aca="true" t="shared" si="1" ref="D70:D133">C70/B70*100%</f>
        <v>1.2757731958762886</v>
      </c>
    </row>
    <row r="71" spans="1:4" s="106" customFormat="1" ht="15">
      <c r="A71" s="116" t="s">
        <v>168</v>
      </c>
      <c r="B71" s="113">
        <v>1100</v>
      </c>
      <c r="C71" s="113">
        <v>800</v>
      </c>
      <c r="D71" s="114">
        <f t="shared" si="1"/>
        <v>0.7272727272727273</v>
      </c>
    </row>
    <row r="72" spans="1:4" s="106" customFormat="1" ht="15">
      <c r="A72" s="115" t="s">
        <v>169</v>
      </c>
      <c r="B72" s="113"/>
      <c r="C72" s="113"/>
      <c r="D72" s="114" t="e">
        <f t="shared" si="1"/>
        <v>#DIV/0!</v>
      </c>
    </row>
    <row r="73" spans="1:4" s="106" customFormat="1" ht="15">
      <c r="A73" s="116" t="s">
        <v>131</v>
      </c>
      <c r="B73" s="113"/>
      <c r="C73" s="113"/>
      <c r="D73" s="114" t="e">
        <f t="shared" si="1"/>
        <v>#DIV/0!</v>
      </c>
    </row>
    <row r="74" spans="1:4" s="106" customFormat="1" ht="15">
      <c r="A74" s="116" t="s">
        <v>132</v>
      </c>
      <c r="B74" s="113"/>
      <c r="C74" s="113"/>
      <c r="D74" s="114" t="e">
        <f t="shared" si="1"/>
        <v>#DIV/0!</v>
      </c>
    </row>
    <row r="75" spans="1:4" s="106" customFormat="1" ht="15">
      <c r="A75" s="116" t="s">
        <v>133</v>
      </c>
      <c r="B75" s="113"/>
      <c r="C75" s="113"/>
      <c r="D75" s="114" t="e">
        <f t="shared" si="1"/>
        <v>#DIV/0!</v>
      </c>
    </row>
    <row r="76" spans="1:4" s="106" customFormat="1" ht="15">
      <c r="A76" s="116" t="s">
        <v>170</v>
      </c>
      <c r="B76" s="113"/>
      <c r="C76" s="113"/>
      <c r="D76" s="114" t="e">
        <f t="shared" si="1"/>
        <v>#DIV/0!</v>
      </c>
    </row>
    <row r="77" spans="1:4" s="106" customFormat="1" ht="15">
      <c r="A77" s="116" t="s">
        <v>171</v>
      </c>
      <c r="B77" s="113"/>
      <c r="C77" s="113"/>
      <c r="D77" s="114" t="e">
        <f t="shared" si="1"/>
        <v>#DIV/0!</v>
      </c>
    </row>
    <row r="78" spans="1:4" s="106" customFormat="1" ht="15">
      <c r="A78" s="116" t="s">
        <v>172</v>
      </c>
      <c r="B78" s="113"/>
      <c r="C78" s="113"/>
      <c r="D78" s="114" t="e">
        <f t="shared" si="1"/>
        <v>#DIV/0!</v>
      </c>
    </row>
    <row r="79" spans="1:4" s="106" customFormat="1" ht="15">
      <c r="A79" s="116" t="s">
        <v>173</v>
      </c>
      <c r="B79" s="113"/>
      <c r="C79" s="113"/>
      <c r="D79" s="114" t="e">
        <f t="shared" si="1"/>
        <v>#DIV/0!</v>
      </c>
    </row>
    <row r="80" spans="1:4" s="106" customFormat="1" ht="15">
      <c r="A80" s="116" t="s">
        <v>174</v>
      </c>
      <c r="B80" s="113"/>
      <c r="C80" s="113"/>
      <c r="D80" s="114" t="e">
        <f t="shared" si="1"/>
        <v>#DIV/0!</v>
      </c>
    </row>
    <row r="81" spans="1:4" s="106" customFormat="1" ht="15">
      <c r="A81" s="116" t="s">
        <v>166</v>
      </c>
      <c r="B81" s="113"/>
      <c r="C81" s="113"/>
      <c r="D81" s="114" t="e">
        <f t="shared" si="1"/>
        <v>#DIV/0!</v>
      </c>
    </row>
    <row r="82" spans="1:4" s="106" customFormat="1" ht="15">
      <c r="A82" s="116" t="s">
        <v>137</v>
      </c>
      <c r="B82" s="113"/>
      <c r="C82" s="113"/>
      <c r="D82" s="114" t="e">
        <f t="shared" si="1"/>
        <v>#DIV/0!</v>
      </c>
    </row>
    <row r="83" spans="1:4" s="106" customFormat="1" ht="15">
      <c r="A83" s="116" t="s">
        <v>175</v>
      </c>
      <c r="B83" s="113"/>
      <c r="C83" s="113"/>
      <c r="D83" s="114" t="e">
        <f t="shared" si="1"/>
        <v>#DIV/0!</v>
      </c>
    </row>
    <row r="84" spans="1:4" s="106" customFormat="1" ht="15">
      <c r="A84" s="115" t="s">
        <v>176</v>
      </c>
      <c r="B84" s="113">
        <f>SUM(B85:B92)</f>
        <v>293</v>
      </c>
      <c r="C84" s="113">
        <f>SUM(C85:C92)</f>
        <v>176</v>
      </c>
      <c r="D84" s="114">
        <f t="shared" si="1"/>
        <v>0.6006825938566553</v>
      </c>
    </row>
    <row r="85" spans="1:4" s="106" customFormat="1" ht="15">
      <c r="A85" s="116" t="s">
        <v>131</v>
      </c>
      <c r="B85" s="113">
        <v>134</v>
      </c>
      <c r="C85" s="113">
        <v>14</v>
      </c>
      <c r="D85" s="114">
        <f t="shared" si="1"/>
        <v>0.1044776119402985</v>
      </c>
    </row>
    <row r="86" spans="1:4" s="106" customFormat="1" ht="15">
      <c r="A86" s="116" t="s">
        <v>132</v>
      </c>
      <c r="B86" s="113"/>
      <c r="C86" s="113"/>
      <c r="D86" s="114" t="e">
        <f t="shared" si="1"/>
        <v>#DIV/0!</v>
      </c>
    </row>
    <row r="87" spans="1:4" s="106" customFormat="1" ht="15">
      <c r="A87" s="116" t="s">
        <v>133</v>
      </c>
      <c r="B87" s="113"/>
      <c r="C87" s="113"/>
      <c r="D87" s="114" t="e">
        <f t="shared" si="1"/>
        <v>#DIV/0!</v>
      </c>
    </row>
    <row r="88" spans="1:4" s="106" customFormat="1" ht="15">
      <c r="A88" s="116" t="s">
        <v>177</v>
      </c>
      <c r="B88" s="113">
        <v>90</v>
      </c>
      <c r="C88" s="113">
        <v>50</v>
      </c>
      <c r="D88" s="114">
        <f t="shared" si="1"/>
        <v>0.5555555555555556</v>
      </c>
    </row>
    <row r="89" spans="1:4" s="106" customFormat="1" ht="15">
      <c r="A89" s="116" t="s">
        <v>178</v>
      </c>
      <c r="B89" s="113"/>
      <c r="C89" s="113"/>
      <c r="D89" s="114" t="e">
        <f t="shared" si="1"/>
        <v>#DIV/0!</v>
      </c>
    </row>
    <row r="90" spans="1:4" s="106" customFormat="1" ht="15">
      <c r="A90" s="116" t="s">
        <v>166</v>
      </c>
      <c r="B90" s="113">
        <v>11</v>
      </c>
      <c r="C90" s="113">
        <v>50</v>
      </c>
      <c r="D90" s="114">
        <f t="shared" si="1"/>
        <v>4.545454545454546</v>
      </c>
    </row>
    <row r="91" spans="1:4" s="106" customFormat="1" ht="15">
      <c r="A91" s="116" t="s">
        <v>137</v>
      </c>
      <c r="B91" s="113">
        <v>57</v>
      </c>
      <c r="C91" s="113">
        <v>62</v>
      </c>
      <c r="D91" s="114">
        <f t="shared" si="1"/>
        <v>1.087719298245614</v>
      </c>
    </row>
    <row r="92" spans="1:4" s="106" customFormat="1" ht="15">
      <c r="A92" s="116" t="s">
        <v>179</v>
      </c>
      <c r="B92" s="113">
        <v>1</v>
      </c>
      <c r="C92" s="113"/>
      <c r="D92" s="114">
        <f t="shared" si="1"/>
        <v>0</v>
      </c>
    </row>
    <row r="93" spans="1:4" s="106" customFormat="1" ht="15">
      <c r="A93" s="115" t="s">
        <v>180</v>
      </c>
      <c r="B93" s="113"/>
      <c r="C93" s="113"/>
      <c r="D93" s="114" t="e">
        <f t="shared" si="1"/>
        <v>#DIV/0!</v>
      </c>
    </row>
    <row r="94" spans="1:4" s="106" customFormat="1" ht="15">
      <c r="A94" s="116" t="s">
        <v>131</v>
      </c>
      <c r="B94" s="113"/>
      <c r="C94" s="113"/>
      <c r="D94" s="114" t="e">
        <f t="shared" si="1"/>
        <v>#DIV/0!</v>
      </c>
    </row>
    <row r="95" spans="1:4" s="106" customFormat="1" ht="15">
      <c r="A95" s="116" t="s">
        <v>132</v>
      </c>
      <c r="B95" s="113"/>
      <c r="C95" s="113"/>
      <c r="D95" s="114" t="e">
        <f t="shared" si="1"/>
        <v>#DIV/0!</v>
      </c>
    </row>
    <row r="96" spans="1:4" s="106" customFormat="1" ht="15">
      <c r="A96" s="116" t="s">
        <v>133</v>
      </c>
      <c r="B96" s="113"/>
      <c r="C96" s="113"/>
      <c r="D96" s="114" t="e">
        <f t="shared" si="1"/>
        <v>#DIV/0!</v>
      </c>
    </row>
    <row r="97" spans="1:4" s="106" customFormat="1" ht="15">
      <c r="A97" s="116" t="s">
        <v>181</v>
      </c>
      <c r="B97" s="113"/>
      <c r="C97" s="113"/>
      <c r="D97" s="114" t="e">
        <f t="shared" si="1"/>
        <v>#DIV/0!</v>
      </c>
    </row>
    <row r="98" spans="1:4" s="106" customFormat="1" ht="15">
      <c r="A98" s="116" t="s">
        <v>182</v>
      </c>
      <c r="B98" s="113"/>
      <c r="C98" s="113"/>
      <c r="D98" s="114" t="e">
        <f t="shared" si="1"/>
        <v>#DIV/0!</v>
      </c>
    </row>
    <row r="99" spans="1:4" s="106" customFormat="1" ht="15">
      <c r="A99" s="116" t="s">
        <v>183</v>
      </c>
      <c r="B99" s="113"/>
      <c r="C99" s="113"/>
      <c r="D99" s="114" t="e">
        <f t="shared" si="1"/>
        <v>#DIV/0!</v>
      </c>
    </row>
    <row r="100" spans="1:4" s="106" customFormat="1" ht="15">
      <c r="A100" s="116" t="s">
        <v>166</v>
      </c>
      <c r="B100" s="113"/>
      <c r="C100" s="113"/>
      <c r="D100" s="114" t="e">
        <f t="shared" si="1"/>
        <v>#DIV/0!</v>
      </c>
    </row>
    <row r="101" spans="1:4" s="106" customFormat="1" ht="15">
      <c r="A101" s="116" t="s">
        <v>137</v>
      </c>
      <c r="B101" s="113"/>
      <c r="C101" s="113"/>
      <c r="D101" s="114" t="e">
        <f t="shared" si="1"/>
        <v>#DIV/0!</v>
      </c>
    </row>
    <row r="102" spans="1:4" s="106" customFormat="1" ht="15">
      <c r="A102" s="116" t="s">
        <v>184</v>
      </c>
      <c r="B102" s="113"/>
      <c r="C102" s="113"/>
      <c r="D102" s="114" t="e">
        <f t="shared" si="1"/>
        <v>#DIV/0!</v>
      </c>
    </row>
    <row r="103" spans="1:4" s="106" customFormat="1" ht="15">
      <c r="A103" s="115" t="s">
        <v>185</v>
      </c>
      <c r="B103" s="113">
        <f>SUM(B104:B117)</f>
        <v>285</v>
      </c>
      <c r="C103" s="113">
        <f>SUM(C104:C117)</f>
        <v>355</v>
      </c>
      <c r="D103" s="114">
        <f t="shared" si="1"/>
        <v>1.2456140350877194</v>
      </c>
    </row>
    <row r="104" spans="1:4" s="106" customFormat="1" ht="15">
      <c r="A104" s="116" t="s">
        <v>131</v>
      </c>
      <c r="B104" s="113">
        <v>241</v>
      </c>
      <c r="C104" s="113">
        <v>244</v>
      </c>
      <c r="D104" s="114">
        <f t="shared" si="1"/>
        <v>1.012448132780083</v>
      </c>
    </row>
    <row r="105" spans="1:4" s="106" customFormat="1" ht="15">
      <c r="A105" s="116" t="s">
        <v>132</v>
      </c>
      <c r="B105" s="113">
        <v>15</v>
      </c>
      <c r="C105" s="113">
        <v>20</v>
      </c>
      <c r="D105" s="114">
        <f t="shared" si="1"/>
        <v>1.3333333333333333</v>
      </c>
    </row>
    <row r="106" spans="1:4" s="106" customFormat="1" ht="15">
      <c r="A106" s="116" t="s">
        <v>133</v>
      </c>
      <c r="B106" s="113"/>
      <c r="C106" s="113"/>
      <c r="D106" s="114" t="e">
        <f t="shared" si="1"/>
        <v>#DIV/0!</v>
      </c>
    </row>
    <row r="107" spans="1:4" s="106" customFormat="1" ht="15">
      <c r="A107" s="116" t="s">
        <v>186</v>
      </c>
      <c r="B107" s="113"/>
      <c r="C107" s="113"/>
      <c r="D107" s="114" t="e">
        <f t="shared" si="1"/>
        <v>#DIV/0!</v>
      </c>
    </row>
    <row r="108" spans="1:4" s="106" customFormat="1" ht="15">
      <c r="A108" s="116" t="s">
        <v>187</v>
      </c>
      <c r="B108" s="113"/>
      <c r="C108" s="113"/>
      <c r="D108" s="114" t="e">
        <f t="shared" si="1"/>
        <v>#DIV/0!</v>
      </c>
    </row>
    <row r="109" spans="1:4" s="106" customFormat="1" ht="15">
      <c r="A109" s="116" t="s">
        <v>188</v>
      </c>
      <c r="B109" s="113">
        <v>3</v>
      </c>
      <c r="C109" s="113"/>
      <c r="D109" s="114">
        <f t="shared" si="1"/>
        <v>0</v>
      </c>
    </row>
    <row r="110" spans="1:4" s="106" customFormat="1" ht="15">
      <c r="A110" s="116" t="s">
        <v>189</v>
      </c>
      <c r="B110" s="113"/>
      <c r="C110" s="113"/>
      <c r="D110" s="114" t="e">
        <f t="shared" si="1"/>
        <v>#DIV/0!</v>
      </c>
    </row>
    <row r="111" spans="1:4" s="106" customFormat="1" ht="15">
      <c r="A111" s="116" t="s">
        <v>190</v>
      </c>
      <c r="B111" s="113"/>
      <c r="C111" s="113"/>
      <c r="D111" s="114" t="e">
        <f t="shared" si="1"/>
        <v>#DIV/0!</v>
      </c>
    </row>
    <row r="112" spans="1:4" s="106" customFormat="1" ht="15">
      <c r="A112" s="116" t="s">
        <v>191</v>
      </c>
      <c r="B112" s="113"/>
      <c r="C112" s="113"/>
      <c r="D112" s="114" t="e">
        <f t="shared" si="1"/>
        <v>#DIV/0!</v>
      </c>
    </row>
    <row r="113" spans="1:4" s="106" customFormat="1" ht="15">
      <c r="A113" s="116" t="s">
        <v>192</v>
      </c>
      <c r="B113" s="113">
        <v>11</v>
      </c>
      <c r="C113" s="113"/>
      <c r="D113" s="114">
        <f t="shared" si="1"/>
        <v>0</v>
      </c>
    </row>
    <row r="114" spans="1:4" s="106" customFormat="1" ht="15">
      <c r="A114" s="116" t="s">
        <v>193</v>
      </c>
      <c r="B114" s="113"/>
      <c r="C114" s="113"/>
      <c r="D114" s="114" t="e">
        <f t="shared" si="1"/>
        <v>#DIV/0!</v>
      </c>
    </row>
    <row r="115" spans="1:4" s="106" customFormat="1" ht="15">
      <c r="A115" s="116" t="s">
        <v>194</v>
      </c>
      <c r="B115" s="113"/>
      <c r="C115" s="113"/>
      <c r="D115" s="114" t="e">
        <f t="shared" si="1"/>
        <v>#DIV/0!</v>
      </c>
    </row>
    <row r="116" spans="1:4" s="106" customFormat="1" ht="15">
      <c r="A116" s="116" t="s">
        <v>137</v>
      </c>
      <c r="B116" s="113"/>
      <c r="C116" s="113">
        <v>91</v>
      </c>
      <c r="D116" s="114" t="e">
        <f t="shared" si="1"/>
        <v>#DIV/0!</v>
      </c>
    </row>
    <row r="117" spans="1:4" s="106" customFormat="1" ht="15">
      <c r="A117" s="116" t="s">
        <v>195</v>
      </c>
      <c r="B117" s="113">
        <v>15</v>
      </c>
      <c r="C117" s="113"/>
      <c r="D117" s="114">
        <f t="shared" si="1"/>
        <v>0</v>
      </c>
    </row>
    <row r="118" spans="1:4" s="106" customFormat="1" ht="15">
      <c r="A118" s="115" t="s">
        <v>196</v>
      </c>
      <c r="B118" s="113">
        <f>SUM(B119:B126)</f>
        <v>944</v>
      </c>
      <c r="C118" s="113">
        <f>SUM(C119:C126)</f>
        <v>985</v>
      </c>
      <c r="D118" s="114">
        <f t="shared" si="1"/>
        <v>1.0434322033898304</v>
      </c>
    </row>
    <row r="119" spans="1:4" s="106" customFormat="1" ht="15">
      <c r="A119" s="116" t="s">
        <v>131</v>
      </c>
      <c r="B119" s="113">
        <v>925</v>
      </c>
      <c r="C119" s="113">
        <v>985</v>
      </c>
      <c r="D119" s="114">
        <f t="shared" si="1"/>
        <v>1.0648648648648649</v>
      </c>
    </row>
    <row r="120" spans="1:4" s="106" customFormat="1" ht="15">
      <c r="A120" s="116" t="s">
        <v>132</v>
      </c>
      <c r="B120" s="113">
        <v>14</v>
      </c>
      <c r="C120" s="113"/>
      <c r="D120" s="114">
        <f t="shared" si="1"/>
        <v>0</v>
      </c>
    </row>
    <row r="121" spans="1:4" s="106" customFormat="1" ht="15">
      <c r="A121" s="116" t="s">
        <v>133</v>
      </c>
      <c r="B121" s="113"/>
      <c r="C121" s="113"/>
      <c r="D121" s="114" t="e">
        <f t="shared" si="1"/>
        <v>#DIV/0!</v>
      </c>
    </row>
    <row r="122" spans="1:4" ht="15">
      <c r="A122" s="117" t="s">
        <v>197</v>
      </c>
      <c r="B122" s="118"/>
      <c r="C122" s="118"/>
      <c r="D122" s="114" t="e">
        <f t="shared" si="1"/>
        <v>#DIV/0!</v>
      </c>
    </row>
    <row r="123" spans="1:4" ht="15">
      <c r="A123" s="117" t="s">
        <v>198</v>
      </c>
      <c r="B123" s="118"/>
      <c r="C123" s="118"/>
      <c r="D123" s="114" t="e">
        <f t="shared" si="1"/>
        <v>#DIV/0!</v>
      </c>
    </row>
    <row r="124" spans="1:4" ht="15">
      <c r="A124" s="117" t="s">
        <v>199</v>
      </c>
      <c r="B124" s="118"/>
      <c r="C124" s="118"/>
      <c r="D124" s="114" t="e">
        <f t="shared" si="1"/>
        <v>#DIV/0!</v>
      </c>
    </row>
    <row r="125" spans="1:4" ht="15">
      <c r="A125" s="117" t="s">
        <v>137</v>
      </c>
      <c r="B125" s="118"/>
      <c r="C125" s="118"/>
      <c r="D125" s="114" t="e">
        <f t="shared" si="1"/>
        <v>#DIV/0!</v>
      </c>
    </row>
    <row r="126" spans="1:4" ht="15">
      <c r="A126" s="117" t="s">
        <v>200</v>
      </c>
      <c r="B126" s="118">
        <v>5</v>
      </c>
      <c r="C126" s="118"/>
      <c r="D126" s="114">
        <f t="shared" si="1"/>
        <v>0</v>
      </c>
    </row>
    <row r="127" spans="1:4" ht="15">
      <c r="A127" s="119" t="s">
        <v>201</v>
      </c>
      <c r="B127" s="118">
        <f>SUM(B128:B137)</f>
        <v>361</v>
      </c>
      <c r="C127" s="118">
        <f>SUM(C128:C137)</f>
        <v>255</v>
      </c>
      <c r="D127" s="114">
        <f t="shared" si="1"/>
        <v>0.7063711911357341</v>
      </c>
    </row>
    <row r="128" spans="1:4" ht="15">
      <c r="A128" s="117" t="s">
        <v>131</v>
      </c>
      <c r="B128" s="118">
        <v>269</v>
      </c>
      <c r="C128" s="118">
        <v>175</v>
      </c>
      <c r="D128" s="114">
        <f t="shared" si="1"/>
        <v>0.6505576208178439</v>
      </c>
    </row>
    <row r="129" spans="1:4" ht="15">
      <c r="A129" s="117" t="s">
        <v>132</v>
      </c>
      <c r="B129" s="118">
        <v>20</v>
      </c>
      <c r="C129" s="118">
        <v>30</v>
      </c>
      <c r="D129" s="114">
        <f t="shared" si="1"/>
        <v>1.5</v>
      </c>
    </row>
    <row r="130" spans="1:4" ht="15">
      <c r="A130" s="117" t="s">
        <v>133</v>
      </c>
      <c r="B130" s="118"/>
      <c r="C130" s="118"/>
      <c r="D130" s="114" t="e">
        <f t="shared" si="1"/>
        <v>#DIV/0!</v>
      </c>
    </row>
    <row r="131" spans="1:4" ht="15">
      <c r="A131" s="117" t="s">
        <v>202</v>
      </c>
      <c r="B131" s="118"/>
      <c r="C131" s="118"/>
      <c r="D131" s="114" t="e">
        <f t="shared" si="1"/>
        <v>#DIV/0!</v>
      </c>
    </row>
    <row r="132" spans="1:4" ht="15">
      <c r="A132" s="117" t="s">
        <v>203</v>
      </c>
      <c r="B132" s="118"/>
      <c r="C132" s="118"/>
      <c r="D132" s="114" t="e">
        <f t="shared" si="1"/>
        <v>#DIV/0!</v>
      </c>
    </row>
    <row r="133" spans="1:4" ht="15">
      <c r="A133" s="117" t="s">
        <v>204</v>
      </c>
      <c r="B133" s="118"/>
      <c r="C133" s="118"/>
      <c r="D133" s="114" t="e">
        <f t="shared" si="1"/>
        <v>#DIV/0!</v>
      </c>
    </row>
    <row r="134" spans="1:4" ht="15">
      <c r="A134" s="117" t="s">
        <v>205</v>
      </c>
      <c r="B134" s="118"/>
      <c r="C134" s="118"/>
      <c r="D134" s="114" t="e">
        <f aca="true" t="shared" si="2" ref="D134:D197">C134/B134*100%</f>
        <v>#DIV/0!</v>
      </c>
    </row>
    <row r="135" spans="1:4" ht="15">
      <c r="A135" s="117" t="s">
        <v>206</v>
      </c>
      <c r="B135" s="118">
        <v>6</v>
      </c>
      <c r="C135" s="118">
        <v>50</v>
      </c>
      <c r="D135" s="114">
        <f t="shared" si="2"/>
        <v>8.333333333333334</v>
      </c>
    </row>
    <row r="136" spans="1:4" ht="15">
      <c r="A136" s="117" t="s">
        <v>137</v>
      </c>
      <c r="B136" s="118"/>
      <c r="C136" s="118"/>
      <c r="D136" s="114" t="e">
        <f t="shared" si="2"/>
        <v>#DIV/0!</v>
      </c>
    </row>
    <row r="137" spans="1:4" ht="15">
      <c r="A137" s="117" t="s">
        <v>207</v>
      </c>
      <c r="B137" s="118">
        <v>66</v>
      </c>
      <c r="C137" s="118"/>
      <c r="D137" s="114">
        <f t="shared" si="2"/>
        <v>0</v>
      </c>
    </row>
    <row r="138" spans="1:4" ht="15">
      <c r="A138" s="119" t="s">
        <v>208</v>
      </c>
      <c r="B138" s="118"/>
      <c r="C138" s="118"/>
      <c r="D138" s="114" t="e">
        <f t="shared" si="2"/>
        <v>#DIV/0!</v>
      </c>
    </row>
    <row r="139" spans="1:4" ht="15">
      <c r="A139" s="117" t="s">
        <v>131</v>
      </c>
      <c r="B139" s="118"/>
      <c r="C139" s="118"/>
      <c r="D139" s="114" t="e">
        <f t="shared" si="2"/>
        <v>#DIV/0!</v>
      </c>
    </row>
    <row r="140" spans="1:4" ht="15">
      <c r="A140" s="117" t="s">
        <v>132</v>
      </c>
      <c r="B140" s="118"/>
      <c r="C140" s="118"/>
      <c r="D140" s="114" t="e">
        <f t="shared" si="2"/>
        <v>#DIV/0!</v>
      </c>
    </row>
    <row r="141" spans="1:4" ht="15">
      <c r="A141" s="117" t="s">
        <v>133</v>
      </c>
      <c r="B141" s="118"/>
      <c r="C141" s="118"/>
      <c r="D141" s="114" t="e">
        <f t="shared" si="2"/>
        <v>#DIV/0!</v>
      </c>
    </row>
    <row r="142" spans="1:4" ht="15">
      <c r="A142" s="117" t="s">
        <v>209</v>
      </c>
      <c r="B142" s="118"/>
      <c r="C142" s="118"/>
      <c r="D142" s="114" t="e">
        <f t="shared" si="2"/>
        <v>#DIV/0!</v>
      </c>
    </row>
    <row r="143" spans="1:4" ht="15">
      <c r="A143" s="117" t="s">
        <v>210</v>
      </c>
      <c r="B143" s="118"/>
      <c r="C143" s="118"/>
      <c r="D143" s="114" t="e">
        <f t="shared" si="2"/>
        <v>#DIV/0!</v>
      </c>
    </row>
    <row r="144" spans="1:4" ht="15">
      <c r="A144" s="117" t="s">
        <v>211</v>
      </c>
      <c r="B144" s="118"/>
      <c r="C144" s="118"/>
      <c r="D144" s="114" t="e">
        <f t="shared" si="2"/>
        <v>#DIV/0!</v>
      </c>
    </row>
    <row r="145" spans="1:4" ht="15">
      <c r="A145" s="117" t="s">
        <v>212</v>
      </c>
      <c r="B145" s="118"/>
      <c r="C145" s="118"/>
      <c r="D145" s="114" t="e">
        <f t="shared" si="2"/>
        <v>#DIV/0!</v>
      </c>
    </row>
    <row r="146" spans="1:4" ht="15">
      <c r="A146" s="117" t="s">
        <v>213</v>
      </c>
      <c r="B146" s="118"/>
      <c r="C146" s="118"/>
      <c r="D146" s="114" t="e">
        <f t="shared" si="2"/>
        <v>#DIV/0!</v>
      </c>
    </row>
    <row r="147" spans="1:4" ht="15">
      <c r="A147" s="117" t="s">
        <v>214</v>
      </c>
      <c r="B147" s="118"/>
      <c r="C147" s="118"/>
      <c r="D147" s="114" t="e">
        <f t="shared" si="2"/>
        <v>#DIV/0!</v>
      </c>
    </row>
    <row r="148" spans="1:4" ht="15">
      <c r="A148" s="117" t="s">
        <v>137</v>
      </c>
      <c r="B148" s="118"/>
      <c r="C148" s="118"/>
      <c r="D148" s="114" t="e">
        <f t="shared" si="2"/>
        <v>#DIV/0!</v>
      </c>
    </row>
    <row r="149" spans="1:4" ht="15">
      <c r="A149" s="117" t="s">
        <v>215</v>
      </c>
      <c r="B149" s="118"/>
      <c r="C149" s="118"/>
      <c r="D149" s="114" t="e">
        <f t="shared" si="2"/>
        <v>#DIV/0!</v>
      </c>
    </row>
    <row r="150" spans="1:4" ht="15">
      <c r="A150" s="119" t="s">
        <v>216</v>
      </c>
      <c r="B150" s="118">
        <f>SUM(B151:B159)</f>
        <v>771</v>
      </c>
      <c r="C150" s="118">
        <f>SUM(C151:C159)</f>
        <v>774</v>
      </c>
      <c r="D150" s="114">
        <f t="shared" si="2"/>
        <v>1.0038910505836576</v>
      </c>
    </row>
    <row r="151" spans="1:4" ht="15">
      <c r="A151" s="117" t="s">
        <v>131</v>
      </c>
      <c r="B151" s="118">
        <v>648</v>
      </c>
      <c r="C151" s="118">
        <v>701</v>
      </c>
      <c r="D151" s="114">
        <f t="shared" si="2"/>
        <v>1.0817901234567902</v>
      </c>
    </row>
    <row r="152" spans="1:4" ht="15">
      <c r="A152" s="117" t="s">
        <v>132</v>
      </c>
      <c r="B152" s="118">
        <v>20</v>
      </c>
      <c r="C152" s="118"/>
      <c r="D152" s="114">
        <f t="shared" si="2"/>
        <v>0</v>
      </c>
    </row>
    <row r="153" spans="1:4" ht="15">
      <c r="A153" s="117" t="s">
        <v>133</v>
      </c>
      <c r="B153" s="118"/>
      <c r="C153" s="118"/>
      <c r="D153" s="114" t="e">
        <f t="shared" si="2"/>
        <v>#DIV/0!</v>
      </c>
    </row>
    <row r="154" spans="1:4" ht="15">
      <c r="A154" s="117" t="s">
        <v>217</v>
      </c>
      <c r="B154" s="118"/>
      <c r="C154" s="118"/>
      <c r="D154" s="114" t="e">
        <f t="shared" si="2"/>
        <v>#DIV/0!</v>
      </c>
    </row>
    <row r="155" spans="1:4" ht="15">
      <c r="A155" s="117" t="s">
        <v>218</v>
      </c>
      <c r="B155" s="118"/>
      <c r="C155" s="118"/>
      <c r="D155" s="114" t="e">
        <f t="shared" si="2"/>
        <v>#DIV/0!</v>
      </c>
    </row>
    <row r="156" spans="1:4" ht="15">
      <c r="A156" s="117" t="s">
        <v>219</v>
      </c>
      <c r="B156" s="118"/>
      <c r="C156" s="118"/>
      <c r="D156" s="114" t="e">
        <f t="shared" si="2"/>
        <v>#DIV/0!</v>
      </c>
    </row>
    <row r="157" spans="1:4" ht="15">
      <c r="A157" s="117" t="s">
        <v>166</v>
      </c>
      <c r="B157" s="118"/>
      <c r="C157" s="118"/>
      <c r="D157" s="114" t="e">
        <f t="shared" si="2"/>
        <v>#DIV/0!</v>
      </c>
    </row>
    <row r="158" spans="1:4" ht="15">
      <c r="A158" s="117" t="s">
        <v>137</v>
      </c>
      <c r="B158" s="118">
        <v>61</v>
      </c>
      <c r="C158" s="118">
        <v>73</v>
      </c>
      <c r="D158" s="114">
        <f t="shared" si="2"/>
        <v>1.1967213114754098</v>
      </c>
    </row>
    <row r="159" spans="1:4" ht="15">
      <c r="A159" s="117" t="s">
        <v>220</v>
      </c>
      <c r="B159" s="118">
        <v>42</v>
      </c>
      <c r="C159" s="118"/>
      <c r="D159" s="114">
        <f t="shared" si="2"/>
        <v>0</v>
      </c>
    </row>
    <row r="160" spans="1:4" ht="15">
      <c r="A160" s="119" t="s">
        <v>221</v>
      </c>
      <c r="B160" s="118"/>
      <c r="C160" s="118"/>
      <c r="D160" s="114" t="e">
        <f t="shared" si="2"/>
        <v>#DIV/0!</v>
      </c>
    </row>
    <row r="161" spans="1:4" ht="15">
      <c r="A161" s="117" t="s">
        <v>131</v>
      </c>
      <c r="B161" s="118"/>
      <c r="C161" s="118"/>
      <c r="D161" s="114" t="e">
        <f t="shared" si="2"/>
        <v>#DIV/0!</v>
      </c>
    </row>
    <row r="162" spans="1:4" ht="15">
      <c r="A162" s="117" t="s">
        <v>132</v>
      </c>
      <c r="B162" s="118"/>
      <c r="C162" s="118"/>
      <c r="D162" s="114" t="e">
        <f t="shared" si="2"/>
        <v>#DIV/0!</v>
      </c>
    </row>
    <row r="163" spans="1:4" ht="15">
      <c r="A163" s="117" t="s">
        <v>133</v>
      </c>
      <c r="B163" s="118"/>
      <c r="C163" s="118"/>
      <c r="D163" s="114" t="e">
        <f t="shared" si="2"/>
        <v>#DIV/0!</v>
      </c>
    </row>
    <row r="164" spans="1:4" ht="15">
      <c r="A164" s="117" t="s">
        <v>222</v>
      </c>
      <c r="B164" s="118"/>
      <c r="C164" s="118"/>
      <c r="D164" s="114" t="e">
        <f t="shared" si="2"/>
        <v>#DIV/0!</v>
      </c>
    </row>
    <row r="165" spans="1:4" ht="15">
      <c r="A165" s="117" t="s">
        <v>223</v>
      </c>
      <c r="B165" s="118"/>
      <c r="C165" s="118"/>
      <c r="D165" s="114" t="e">
        <f t="shared" si="2"/>
        <v>#DIV/0!</v>
      </c>
    </row>
    <row r="166" spans="1:4" ht="15">
      <c r="A166" s="117" t="s">
        <v>224</v>
      </c>
      <c r="B166" s="118"/>
      <c r="C166" s="118"/>
      <c r="D166" s="114" t="e">
        <f t="shared" si="2"/>
        <v>#DIV/0!</v>
      </c>
    </row>
    <row r="167" spans="1:4" ht="15">
      <c r="A167" s="117" t="s">
        <v>225</v>
      </c>
      <c r="B167" s="118"/>
      <c r="C167" s="118"/>
      <c r="D167" s="114" t="e">
        <f t="shared" si="2"/>
        <v>#DIV/0!</v>
      </c>
    </row>
    <row r="168" spans="1:4" ht="15">
      <c r="A168" s="117" t="s">
        <v>226</v>
      </c>
      <c r="B168" s="118"/>
      <c r="C168" s="118"/>
      <c r="D168" s="114" t="e">
        <f t="shared" si="2"/>
        <v>#DIV/0!</v>
      </c>
    </row>
    <row r="169" spans="1:4" ht="15">
      <c r="A169" s="117" t="s">
        <v>227</v>
      </c>
      <c r="B169" s="118"/>
      <c r="C169" s="118"/>
      <c r="D169" s="114" t="e">
        <f t="shared" si="2"/>
        <v>#DIV/0!</v>
      </c>
    </row>
    <row r="170" spans="1:4" ht="15">
      <c r="A170" s="117" t="s">
        <v>166</v>
      </c>
      <c r="B170" s="118"/>
      <c r="C170" s="118"/>
      <c r="D170" s="114" t="e">
        <f t="shared" si="2"/>
        <v>#DIV/0!</v>
      </c>
    </row>
    <row r="171" spans="1:4" ht="15">
      <c r="A171" s="117" t="s">
        <v>137</v>
      </c>
      <c r="B171" s="118"/>
      <c r="C171" s="118"/>
      <c r="D171" s="114" t="e">
        <f t="shared" si="2"/>
        <v>#DIV/0!</v>
      </c>
    </row>
    <row r="172" spans="1:4" ht="15">
      <c r="A172" s="117" t="s">
        <v>228</v>
      </c>
      <c r="B172" s="118"/>
      <c r="C172" s="118"/>
      <c r="D172" s="114" t="e">
        <f t="shared" si="2"/>
        <v>#DIV/0!</v>
      </c>
    </row>
    <row r="173" spans="1:4" ht="15">
      <c r="A173" s="119" t="s">
        <v>229</v>
      </c>
      <c r="B173" s="118">
        <f>SUM(B174:B179)</f>
        <v>323</v>
      </c>
      <c r="C173" s="118">
        <f>SUM(C174:C179)</f>
        <v>100</v>
      </c>
      <c r="D173" s="114">
        <f t="shared" si="2"/>
        <v>0.30959752321981426</v>
      </c>
    </row>
    <row r="174" spans="1:4" ht="15">
      <c r="A174" s="117" t="s">
        <v>131</v>
      </c>
      <c r="B174" s="118"/>
      <c r="C174" s="118"/>
      <c r="D174" s="114" t="e">
        <f t="shared" si="2"/>
        <v>#DIV/0!</v>
      </c>
    </row>
    <row r="175" spans="1:4" ht="15">
      <c r="A175" s="117" t="s">
        <v>132</v>
      </c>
      <c r="B175" s="118"/>
      <c r="C175" s="118"/>
      <c r="D175" s="114" t="e">
        <f t="shared" si="2"/>
        <v>#DIV/0!</v>
      </c>
    </row>
    <row r="176" spans="1:4" ht="15">
      <c r="A176" s="117" t="s">
        <v>133</v>
      </c>
      <c r="B176" s="118"/>
      <c r="C176" s="118"/>
      <c r="D176" s="114" t="e">
        <f t="shared" si="2"/>
        <v>#DIV/0!</v>
      </c>
    </row>
    <row r="177" spans="1:4" ht="15">
      <c r="A177" s="117" t="s">
        <v>230</v>
      </c>
      <c r="B177" s="118">
        <v>220</v>
      </c>
      <c r="C177" s="118">
        <v>100</v>
      </c>
      <c r="D177" s="114">
        <f t="shared" si="2"/>
        <v>0.45454545454545453</v>
      </c>
    </row>
    <row r="178" spans="1:4" ht="15">
      <c r="A178" s="117" t="s">
        <v>137</v>
      </c>
      <c r="B178" s="118"/>
      <c r="C178" s="118"/>
      <c r="D178" s="114" t="e">
        <f t="shared" si="2"/>
        <v>#DIV/0!</v>
      </c>
    </row>
    <row r="179" spans="1:4" ht="15">
      <c r="A179" s="117" t="s">
        <v>231</v>
      </c>
      <c r="B179" s="118">
        <v>103</v>
      </c>
      <c r="C179" s="118"/>
      <c r="D179" s="114">
        <f t="shared" si="2"/>
        <v>0</v>
      </c>
    </row>
    <row r="180" spans="1:4" ht="15">
      <c r="A180" s="119" t="s">
        <v>232</v>
      </c>
      <c r="B180" s="118">
        <f>SUM(B181:B186)</f>
        <v>106</v>
      </c>
      <c r="C180" s="118">
        <f>SUM(C181:C186)</f>
        <v>92</v>
      </c>
      <c r="D180" s="114">
        <f t="shared" si="2"/>
        <v>0.8679245283018868</v>
      </c>
    </row>
    <row r="181" spans="1:4" ht="15">
      <c r="A181" s="117" t="s">
        <v>131</v>
      </c>
      <c r="B181" s="118">
        <v>91</v>
      </c>
      <c r="C181" s="118">
        <v>92</v>
      </c>
      <c r="D181" s="114">
        <f t="shared" si="2"/>
        <v>1.010989010989011</v>
      </c>
    </row>
    <row r="182" spans="1:4" ht="15">
      <c r="A182" s="117" t="s">
        <v>132</v>
      </c>
      <c r="B182" s="118"/>
      <c r="C182" s="118"/>
      <c r="D182" s="114" t="e">
        <f t="shared" si="2"/>
        <v>#DIV/0!</v>
      </c>
    </row>
    <row r="183" spans="1:4" ht="15">
      <c r="A183" s="117" t="s">
        <v>133</v>
      </c>
      <c r="B183" s="118"/>
      <c r="C183" s="118"/>
      <c r="D183" s="114" t="e">
        <f t="shared" si="2"/>
        <v>#DIV/0!</v>
      </c>
    </row>
    <row r="184" spans="1:4" ht="15">
      <c r="A184" s="117" t="s">
        <v>233</v>
      </c>
      <c r="B184" s="118"/>
      <c r="C184" s="118"/>
      <c r="D184" s="114" t="e">
        <f t="shared" si="2"/>
        <v>#DIV/0!</v>
      </c>
    </row>
    <row r="185" spans="1:4" ht="15">
      <c r="A185" s="117" t="s">
        <v>137</v>
      </c>
      <c r="B185" s="118"/>
      <c r="C185" s="118"/>
      <c r="D185" s="114" t="e">
        <f t="shared" si="2"/>
        <v>#DIV/0!</v>
      </c>
    </row>
    <row r="186" spans="1:4" ht="15">
      <c r="A186" s="117" t="s">
        <v>234</v>
      </c>
      <c r="B186" s="118">
        <v>15</v>
      </c>
      <c r="C186" s="118"/>
      <c r="D186" s="114">
        <f t="shared" si="2"/>
        <v>0</v>
      </c>
    </row>
    <row r="187" spans="1:4" ht="15">
      <c r="A187" s="119" t="s">
        <v>235</v>
      </c>
      <c r="B187" s="118">
        <v>3</v>
      </c>
      <c r="C187" s="118">
        <v>50</v>
      </c>
      <c r="D187" s="114">
        <f t="shared" si="2"/>
        <v>16.666666666666668</v>
      </c>
    </row>
    <row r="188" spans="1:4" ht="15">
      <c r="A188" s="117" t="s">
        <v>131</v>
      </c>
      <c r="B188" s="118"/>
      <c r="C188" s="118"/>
      <c r="D188" s="114" t="e">
        <f t="shared" si="2"/>
        <v>#DIV/0!</v>
      </c>
    </row>
    <row r="189" spans="1:4" ht="15">
      <c r="A189" s="117" t="s">
        <v>132</v>
      </c>
      <c r="B189" s="118"/>
      <c r="C189" s="118"/>
      <c r="D189" s="114" t="e">
        <f t="shared" si="2"/>
        <v>#DIV/0!</v>
      </c>
    </row>
    <row r="190" spans="1:4" ht="15">
      <c r="A190" s="117" t="s">
        <v>133</v>
      </c>
      <c r="B190" s="118"/>
      <c r="C190" s="118"/>
      <c r="D190" s="114" t="e">
        <f t="shared" si="2"/>
        <v>#DIV/0!</v>
      </c>
    </row>
    <row r="191" spans="1:4" ht="15">
      <c r="A191" s="117" t="s">
        <v>236</v>
      </c>
      <c r="B191" s="118"/>
      <c r="C191" s="118"/>
      <c r="D191" s="114" t="e">
        <f t="shared" si="2"/>
        <v>#DIV/0!</v>
      </c>
    </row>
    <row r="192" spans="1:4" ht="15">
      <c r="A192" s="117" t="s">
        <v>237</v>
      </c>
      <c r="B192" s="118"/>
      <c r="C192" s="118"/>
      <c r="D192" s="114" t="e">
        <f t="shared" si="2"/>
        <v>#DIV/0!</v>
      </c>
    </row>
    <row r="193" spans="1:4" ht="15">
      <c r="A193" s="117" t="s">
        <v>238</v>
      </c>
      <c r="B193" s="118">
        <v>3</v>
      </c>
      <c r="C193" s="118">
        <v>50</v>
      </c>
      <c r="D193" s="114">
        <f t="shared" si="2"/>
        <v>16.666666666666668</v>
      </c>
    </row>
    <row r="194" spans="1:4" ht="15">
      <c r="A194" s="117" t="s">
        <v>137</v>
      </c>
      <c r="B194" s="118"/>
      <c r="C194" s="118"/>
      <c r="D194" s="114" t="e">
        <f t="shared" si="2"/>
        <v>#DIV/0!</v>
      </c>
    </row>
    <row r="195" spans="1:4" ht="15">
      <c r="A195" s="117" t="s">
        <v>239</v>
      </c>
      <c r="B195" s="118"/>
      <c r="C195" s="118"/>
      <c r="D195" s="114" t="e">
        <f t="shared" si="2"/>
        <v>#DIV/0!</v>
      </c>
    </row>
    <row r="196" spans="1:4" ht="15">
      <c r="A196" s="119" t="s">
        <v>240</v>
      </c>
      <c r="B196" s="118">
        <v>149</v>
      </c>
      <c r="C196" s="118">
        <v>131</v>
      </c>
      <c r="D196" s="114">
        <f t="shared" si="2"/>
        <v>0.8791946308724832</v>
      </c>
    </row>
    <row r="197" spans="1:4" ht="15">
      <c r="A197" s="117" t="s">
        <v>131</v>
      </c>
      <c r="B197" s="118">
        <v>2</v>
      </c>
      <c r="C197" s="118"/>
      <c r="D197" s="114">
        <f t="shared" si="2"/>
        <v>0</v>
      </c>
    </row>
    <row r="198" spans="1:4" ht="15">
      <c r="A198" s="117" t="s">
        <v>132</v>
      </c>
      <c r="B198" s="118"/>
      <c r="C198" s="118"/>
      <c r="D198" s="114" t="e">
        <f aca="true" t="shared" si="3" ref="D198:D261">C198/B198*100%</f>
        <v>#DIV/0!</v>
      </c>
    </row>
    <row r="199" spans="1:4" ht="15">
      <c r="A199" s="117" t="s">
        <v>133</v>
      </c>
      <c r="B199" s="118"/>
      <c r="C199" s="118"/>
      <c r="D199" s="114" t="e">
        <f t="shared" si="3"/>
        <v>#DIV/0!</v>
      </c>
    </row>
    <row r="200" spans="1:4" ht="15">
      <c r="A200" s="117" t="s">
        <v>241</v>
      </c>
      <c r="B200" s="118">
        <v>147</v>
      </c>
      <c r="C200" s="118">
        <v>131</v>
      </c>
      <c r="D200" s="114">
        <f t="shared" si="3"/>
        <v>0.891156462585034</v>
      </c>
    </row>
    <row r="201" spans="1:4" ht="15">
      <c r="A201" s="117" t="s">
        <v>242</v>
      </c>
      <c r="B201" s="118"/>
      <c r="C201" s="118"/>
      <c r="D201" s="114" t="e">
        <f t="shared" si="3"/>
        <v>#DIV/0!</v>
      </c>
    </row>
    <row r="202" spans="1:4" ht="15">
      <c r="A202" s="119" t="s">
        <v>243</v>
      </c>
      <c r="B202" s="118">
        <v>69</v>
      </c>
      <c r="C202" s="118">
        <v>69</v>
      </c>
      <c r="D202" s="114">
        <f t="shared" si="3"/>
        <v>1</v>
      </c>
    </row>
    <row r="203" spans="1:4" ht="15">
      <c r="A203" s="117" t="s">
        <v>131</v>
      </c>
      <c r="B203" s="118">
        <v>67</v>
      </c>
      <c r="C203" s="118">
        <v>57</v>
      </c>
      <c r="D203" s="114">
        <f t="shared" si="3"/>
        <v>0.8507462686567164</v>
      </c>
    </row>
    <row r="204" spans="1:4" ht="15">
      <c r="A204" s="117" t="s">
        <v>132</v>
      </c>
      <c r="B204" s="118"/>
      <c r="C204" s="118">
        <v>10</v>
      </c>
      <c r="D204" s="114" t="e">
        <f t="shared" si="3"/>
        <v>#DIV/0!</v>
      </c>
    </row>
    <row r="205" spans="1:4" ht="15">
      <c r="A205" s="117" t="s">
        <v>133</v>
      </c>
      <c r="B205" s="118"/>
      <c r="C205" s="118"/>
      <c r="D205" s="114" t="e">
        <f t="shared" si="3"/>
        <v>#DIV/0!</v>
      </c>
    </row>
    <row r="206" spans="1:4" ht="15">
      <c r="A206" s="117" t="s">
        <v>136</v>
      </c>
      <c r="B206" s="118"/>
      <c r="C206" s="118"/>
      <c r="D206" s="114" t="e">
        <f t="shared" si="3"/>
        <v>#DIV/0!</v>
      </c>
    </row>
    <row r="207" spans="1:4" ht="15">
      <c r="A207" s="117" t="s">
        <v>137</v>
      </c>
      <c r="B207" s="118"/>
      <c r="C207" s="118"/>
      <c r="D207" s="114" t="e">
        <f t="shared" si="3"/>
        <v>#DIV/0!</v>
      </c>
    </row>
    <row r="208" spans="1:4" ht="15">
      <c r="A208" s="117" t="s">
        <v>244</v>
      </c>
      <c r="B208" s="118">
        <v>2</v>
      </c>
      <c r="C208" s="118">
        <v>2</v>
      </c>
      <c r="D208" s="114">
        <f t="shared" si="3"/>
        <v>1</v>
      </c>
    </row>
    <row r="209" spans="1:4" ht="15">
      <c r="A209" s="119" t="s">
        <v>245</v>
      </c>
      <c r="B209" s="118">
        <v>268</v>
      </c>
      <c r="C209" s="118">
        <v>207</v>
      </c>
      <c r="D209" s="114">
        <f t="shared" si="3"/>
        <v>0.7723880597014925</v>
      </c>
    </row>
    <row r="210" spans="1:4" ht="15">
      <c r="A210" s="117" t="s">
        <v>131</v>
      </c>
      <c r="B210" s="118">
        <v>227</v>
      </c>
      <c r="C210" s="118">
        <v>198</v>
      </c>
      <c r="D210" s="114">
        <f t="shared" si="3"/>
        <v>0.8722466960352423</v>
      </c>
    </row>
    <row r="211" spans="1:4" ht="15">
      <c r="A211" s="117" t="s">
        <v>132</v>
      </c>
      <c r="B211" s="118">
        <v>7</v>
      </c>
      <c r="C211" s="118">
        <v>9</v>
      </c>
      <c r="D211" s="114">
        <f t="shared" si="3"/>
        <v>1.2857142857142858</v>
      </c>
    </row>
    <row r="212" spans="1:4" ht="15">
      <c r="A212" s="117" t="s">
        <v>133</v>
      </c>
      <c r="B212" s="118"/>
      <c r="C212" s="118"/>
      <c r="D212" s="114" t="e">
        <f t="shared" si="3"/>
        <v>#DIV/0!</v>
      </c>
    </row>
    <row r="213" spans="1:4" ht="15">
      <c r="A213" s="117" t="s">
        <v>246</v>
      </c>
      <c r="B213" s="118"/>
      <c r="C213" s="118"/>
      <c r="D213" s="114" t="e">
        <f t="shared" si="3"/>
        <v>#DIV/0!</v>
      </c>
    </row>
    <row r="214" spans="1:4" ht="15">
      <c r="A214" s="117" t="s">
        <v>247</v>
      </c>
      <c r="B214" s="118"/>
      <c r="C214" s="118"/>
      <c r="D214" s="114" t="e">
        <f t="shared" si="3"/>
        <v>#DIV/0!</v>
      </c>
    </row>
    <row r="215" spans="1:4" ht="15">
      <c r="A215" s="117" t="s">
        <v>137</v>
      </c>
      <c r="B215" s="118"/>
      <c r="C215" s="118"/>
      <c r="D215" s="114" t="e">
        <f t="shared" si="3"/>
        <v>#DIV/0!</v>
      </c>
    </row>
    <row r="216" spans="1:4" ht="15">
      <c r="A216" s="117" t="s">
        <v>248</v>
      </c>
      <c r="B216" s="118">
        <v>34</v>
      </c>
      <c r="C216" s="118"/>
      <c r="D216" s="114">
        <f t="shared" si="3"/>
        <v>0</v>
      </c>
    </row>
    <row r="217" spans="1:4" ht="15" customHeight="1">
      <c r="A217" s="119" t="s">
        <v>249</v>
      </c>
      <c r="B217" s="118">
        <v>2033</v>
      </c>
      <c r="C217" s="118">
        <v>2076</v>
      </c>
      <c r="D217" s="114">
        <f t="shared" si="3"/>
        <v>1.0211510083620265</v>
      </c>
    </row>
    <row r="218" spans="1:4" ht="15" customHeight="1">
      <c r="A218" s="119" t="s">
        <v>250</v>
      </c>
      <c r="B218" s="118">
        <v>1544</v>
      </c>
      <c r="C218" s="118">
        <v>1539</v>
      </c>
      <c r="D218" s="114">
        <f t="shared" si="3"/>
        <v>0.9967616580310881</v>
      </c>
    </row>
    <row r="219" spans="1:4" ht="15" customHeight="1">
      <c r="A219" s="119" t="s">
        <v>251</v>
      </c>
      <c r="B219" s="118">
        <v>311</v>
      </c>
      <c r="C219" s="118">
        <v>213</v>
      </c>
      <c r="D219" s="114">
        <f t="shared" si="3"/>
        <v>0.684887459807074</v>
      </c>
    </row>
    <row r="220" spans="1:4" ht="15" customHeight="1">
      <c r="A220" s="119" t="s">
        <v>252</v>
      </c>
      <c r="B220" s="118">
        <v>0</v>
      </c>
      <c r="C220" s="118"/>
      <c r="D220" s="114" t="e">
        <f t="shared" si="3"/>
        <v>#DIV/0!</v>
      </c>
    </row>
    <row r="221" spans="1:4" ht="15" customHeight="1">
      <c r="A221" s="119" t="s">
        <v>253</v>
      </c>
      <c r="B221" s="118">
        <v>90</v>
      </c>
      <c r="C221" s="118">
        <v>224</v>
      </c>
      <c r="D221" s="114">
        <f t="shared" si="3"/>
        <v>2.488888888888889</v>
      </c>
    </row>
    <row r="222" spans="1:4" ht="15" customHeight="1">
      <c r="A222" s="119" t="s">
        <v>254</v>
      </c>
      <c r="B222" s="118">
        <v>0</v>
      </c>
      <c r="C222" s="118"/>
      <c r="D222" s="114" t="e">
        <f t="shared" si="3"/>
        <v>#DIV/0!</v>
      </c>
    </row>
    <row r="223" spans="1:9" ht="15" customHeight="1">
      <c r="A223" s="119" t="s">
        <v>255</v>
      </c>
      <c r="B223" s="118">
        <v>88</v>
      </c>
      <c r="C223" s="118">
        <v>100</v>
      </c>
      <c r="D223" s="114">
        <f t="shared" si="3"/>
        <v>1.1363636363636365</v>
      </c>
      <c r="I223" s="120"/>
    </row>
    <row r="224" spans="1:4" ht="15" customHeight="1">
      <c r="A224" s="119" t="s">
        <v>256</v>
      </c>
      <c r="B224" s="118">
        <v>770</v>
      </c>
      <c r="C224" s="118">
        <v>718</v>
      </c>
      <c r="D224" s="114">
        <f t="shared" si="3"/>
        <v>0.9324675324675324</v>
      </c>
    </row>
    <row r="225" spans="1:4" ht="15" customHeight="1">
      <c r="A225" s="119" t="s">
        <v>250</v>
      </c>
      <c r="B225" s="118">
        <v>215</v>
      </c>
      <c r="C225" s="118">
        <v>212</v>
      </c>
      <c r="D225" s="114">
        <f t="shared" si="3"/>
        <v>0.986046511627907</v>
      </c>
    </row>
    <row r="226" spans="1:4" ht="15" customHeight="1">
      <c r="A226" s="119" t="s">
        <v>251</v>
      </c>
      <c r="B226" s="118">
        <v>23</v>
      </c>
      <c r="C226" s="118"/>
      <c r="D226" s="114">
        <f t="shared" si="3"/>
        <v>0</v>
      </c>
    </row>
    <row r="227" spans="1:4" ht="15" customHeight="1">
      <c r="A227" s="119" t="s">
        <v>252</v>
      </c>
      <c r="B227" s="118">
        <v>0</v>
      </c>
      <c r="C227" s="118"/>
      <c r="D227" s="114" t="e">
        <f t="shared" si="3"/>
        <v>#DIV/0!</v>
      </c>
    </row>
    <row r="228" spans="1:4" ht="15" customHeight="1">
      <c r="A228" s="119" t="s">
        <v>254</v>
      </c>
      <c r="B228" s="118">
        <v>0</v>
      </c>
      <c r="C228" s="118"/>
      <c r="D228" s="114" t="e">
        <f t="shared" si="3"/>
        <v>#DIV/0!</v>
      </c>
    </row>
    <row r="229" spans="1:4" ht="15" customHeight="1">
      <c r="A229" s="119" t="s">
        <v>257</v>
      </c>
      <c r="B229" s="118">
        <v>532</v>
      </c>
      <c r="C229" s="118">
        <v>506</v>
      </c>
      <c r="D229" s="114">
        <f t="shared" si="3"/>
        <v>0.9511278195488722</v>
      </c>
    </row>
    <row r="230" spans="1:4" ht="15" customHeight="1">
      <c r="A230" s="119" t="s">
        <v>258</v>
      </c>
      <c r="B230" s="118">
        <v>327</v>
      </c>
      <c r="C230" s="118">
        <v>188</v>
      </c>
      <c r="D230" s="114">
        <f t="shared" si="3"/>
        <v>0.5749235474006116</v>
      </c>
    </row>
    <row r="231" spans="1:4" ht="15" customHeight="1">
      <c r="A231" s="119" t="s">
        <v>250</v>
      </c>
      <c r="B231" s="118">
        <v>117</v>
      </c>
      <c r="C231" s="118">
        <v>125</v>
      </c>
      <c r="D231" s="114">
        <f t="shared" si="3"/>
        <v>1.0683760683760684</v>
      </c>
    </row>
    <row r="232" spans="1:4" ht="15" customHeight="1">
      <c r="A232" s="119" t="s">
        <v>251</v>
      </c>
      <c r="B232" s="118">
        <v>27</v>
      </c>
      <c r="C232" s="118">
        <v>63</v>
      </c>
      <c r="D232" s="114">
        <f t="shared" si="3"/>
        <v>2.3333333333333335</v>
      </c>
    </row>
    <row r="233" spans="1:4" ht="15" customHeight="1">
      <c r="A233" s="119" t="s">
        <v>252</v>
      </c>
      <c r="B233" s="118">
        <v>0</v>
      </c>
      <c r="C233" s="118"/>
      <c r="D233" s="114" t="e">
        <f t="shared" si="3"/>
        <v>#DIV/0!</v>
      </c>
    </row>
    <row r="234" spans="1:4" ht="15" customHeight="1">
      <c r="A234" s="119" t="s">
        <v>254</v>
      </c>
      <c r="B234" s="118">
        <v>0</v>
      </c>
      <c r="C234" s="118"/>
      <c r="D234" s="114" t="e">
        <f t="shared" si="3"/>
        <v>#DIV/0!</v>
      </c>
    </row>
    <row r="235" spans="1:4" ht="15" customHeight="1">
      <c r="A235" s="119" t="s">
        <v>259</v>
      </c>
      <c r="B235" s="118">
        <v>183</v>
      </c>
      <c r="C235" s="118"/>
      <c r="D235" s="114">
        <f t="shared" si="3"/>
        <v>0</v>
      </c>
    </row>
    <row r="236" spans="1:4" ht="15" customHeight="1">
      <c r="A236" s="119" t="s">
        <v>260</v>
      </c>
      <c r="B236" s="118">
        <v>97</v>
      </c>
      <c r="C236" s="118">
        <v>89</v>
      </c>
      <c r="D236" s="114">
        <f t="shared" si="3"/>
        <v>0.9175257731958762</v>
      </c>
    </row>
    <row r="237" spans="1:4" ht="15" customHeight="1">
      <c r="A237" s="119" t="s">
        <v>250</v>
      </c>
      <c r="B237" s="118">
        <v>84</v>
      </c>
      <c r="C237" s="118">
        <v>73</v>
      </c>
      <c r="D237" s="114">
        <f t="shared" si="3"/>
        <v>0.8690476190476191</v>
      </c>
    </row>
    <row r="238" spans="1:4" ht="15" customHeight="1">
      <c r="A238" s="119" t="s">
        <v>251</v>
      </c>
      <c r="B238" s="118">
        <v>4</v>
      </c>
      <c r="C238" s="118">
        <v>6</v>
      </c>
      <c r="D238" s="114">
        <f t="shared" si="3"/>
        <v>1.5</v>
      </c>
    </row>
    <row r="239" spans="1:4" ht="15" customHeight="1">
      <c r="A239" s="119" t="s">
        <v>252</v>
      </c>
      <c r="B239" s="118">
        <v>0</v>
      </c>
      <c r="C239" s="118"/>
      <c r="D239" s="114" t="e">
        <f t="shared" si="3"/>
        <v>#DIV/0!</v>
      </c>
    </row>
    <row r="240" spans="1:4" ht="15" customHeight="1">
      <c r="A240" s="119" t="s">
        <v>254</v>
      </c>
      <c r="B240" s="118">
        <v>0</v>
      </c>
      <c r="C240" s="118"/>
      <c r="D240" s="114" t="e">
        <f t="shared" si="3"/>
        <v>#DIV/0!</v>
      </c>
    </row>
    <row r="241" spans="1:4" ht="15" customHeight="1">
      <c r="A241" s="119" t="s">
        <v>261</v>
      </c>
      <c r="B241" s="118">
        <v>9</v>
      </c>
      <c r="C241" s="118">
        <v>10</v>
      </c>
      <c r="D241" s="114">
        <f t="shared" si="3"/>
        <v>1.1111111111111112</v>
      </c>
    </row>
    <row r="242" spans="1:4" ht="15" customHeight="1">
      <c r="A242" s="119" t="s">
        <v>262</v>
      </c>
      <c r="B242" s="118"/>
      <c r="C242" s="118"/>
      <c r="D242" s="114" t="e">
        <f t="shared" si="3"/>
        <v>#DIV/0!</v>
      </c>
    </row>
    <row r="243" spans="1:4" ht="15" customHeight="1">
      <c r="A243" s="119" t="s">
        <v>250</v>
      </c>
      <c r="B243" s="118"/>
      <c r="C243" s="118"/>
      <c r="D243" s="114" t="e">
        <f t="shared" si="3"/>
        <v>#DIV/0!</v>
      </c>
    </row>
    <row r="244" spans="1:4" ht="15" customHeight="1">
      <c r="A244" s="119" t="s">
        <v>251</v>
      </c>
      <c r="B244" s="118"/>
      <c r="C244" s="118"/>
      <c r="D244" s="114" t="e">
        <f t="shared" si="3"/>
        <v>#DIV/0!</v>
      </c>
    </row>
    <row r="245" spans="1:4" ht="15" customHeight="1">
      <c r="A245" s="119" t="s">
        <v>252</v>
      </c>
      <c r="B245" s="118"/>
      <c r="C245" s="118"/>
      <c r="D245" s="114" t="e">
        <f t="shared" si="3"/>
        <v>#DIV/0!</v>
      </c>
    </row>
    <row r="246" spans="1:4" ht="15" customHeight="1">
      <c r="A246" s="119" t="s">
        <v>254</v>
      </c>
      <c r="B246" s="118"/>
      <c r="C246" s="118"/>
      <c r="D246" s="114" t="e">
        <f t="shared" si="3"/>
        <v>#DIV/0!</v>
      </c>
    </row>
    <row r="247" spans="1:4" ht="15" customHeight="1">
      <c r="A247" s="119" t="s">
        <v>263</v>
      </c>
      <c r="B247" s="118"/>
      <c r="C247" s="118"/>
      <c r="D247" s="114" t="e">
        <f t="shared" si="3"/>
        <v>#DIV/0!</v>
      </c>
    </row>
    <row r="248" spans="1:4" ht="15" customHeight="1">
      <c r="A248" s="119" t="s">
        <v>264</v>
      </c>
      <c r="B248" s="118">
        <v>100</v>
      </c>
      <c r="C248" s="118">
        <v>0</v>
      </c>
      <c r="D248" s="114">
        <f t="shared" si="3"/>
        <v>0</v>
      </c>
    </row>
    <row r="249" spans="1:4" ht="15" customHeight="1">
      <c r="A249" s="119" t="s">
        <v>250</v>
      </c>
      <c r="B249" s="118"/>
      <c r="C249" s="118"/>
      <c r="D249" s="114" t="e">
        <f t="shared" si="3"/>
        <v>#DIV/0!</v>
      </c>
    </row>
    <row r="250" spans="1:4" ht="15" customHeight="1">
      <c r="A250" s="119" t="s">
        <v>251</v>
      </c>
      <c r="B250" s="118"/>
      <c r="C250" s="118"/>
      <c r="D250" s="114" t="e">
        <f t="shared" si="3"/>
        <v>#DIV/0!</v>
      </c>
    </row>
    <row r="251" spans="1:4" ht="15" customHeight="1">
      <c r="A251" s="119" t="s">
        <v>252</v>
      </c>
      <c r="B251" s="118"/>
      <c r="C251" s="118"/>
      <c r="D251" s="114" t="e">
        <f t="shared" si="3"/>
        <v>#DIV/0!</v>
      </c>
    </row>
    <row r="252" spans="1:4" ht="15" customHeight="1">
      <c r="A252" s="119" t="s">
        <v>254</v>
      </c>
      <c r="B252" s="118"/>
      <c r="C252" s="118"/>
      <c r="D252" s="114" t="e">
        <f t="shared" si="3"/>
        <v>#DIV/0!</v>
      </c>
    </row>
    <row r="253" spans="1:4" ht="15" customHeight="1">
      <c r="A253" s="119" t="s">
        <v>265</v>
      </c>
      <c r="B253" s="118">
        <v>100</v>
      </c>
      <c r="C253" s="118"/>
      <c r="D253" s="114">
        <f t="shared" si="3"/>
        <v>0</v>
      </c>
    </row>
    <row r="254" spans="1:4" ht="15" customHeight="1">
      <c r="A254" s="119" t="s">
        <v>266</v>
      </c>
      <c r="B254" s="118">
        <v>600</v>
      </c>
      <c r="C254" s="118">
        <v>566</v>
      </c>
      <c r="D254" s="114">
        <f t="shared" si="3"/>
        <v>0.9433333333333334</v>
      </c>
    </row>
    <row r="255" spans="1:4" ht="15" customHeight="1">
      <c r="A255" s="119" t="s">
        <v>267</v>
      </c>
      <c r="B255" s="118"/>
      <c r="C255" s="118"/>
      <c r="D255" s="114" t="e">
        <f t="shared" si="3"/>
        <v>#DIV/0!</v>
      </c>
    </row>
    <row r="256" spans="1:4" ht="15" customHeight="1">
      <c r="A256" s="119" t="s">
        <v>268</v>
      </c>
      <c r="B256" s="118">
        <v>600</v>
      </c>
      <c r="C256" s="118">
        <v>566</v>
      </c>
      <c r="D256" s="114">
        <f t="shared" si="3"/>
        <v>0.9433333333333334</v>
      </c>
    </row>
    <row r="257" spans="1:4" ht="15">
      <c r="A257" s="121" t="s">
        <v>269</v>
      </c>
      <c r="B257" s="118"/>
      <c r="C257" s="118"/>
      <c r="D257" s="114" t="e">
        <f t="shared" si="3"/>
        <v>#DIV/0!</v>
      </c>
    </row>
    <row r="258" spans="1:4" ht="15">
      <c r="A258" s="121" t="s">
        <v>270</v>
      </c>
      <c r="B258" s="118">
        <v>295</v>
      </c>
      <c r="C258" s="118">
        <v>448</v>
      </c>
      <c r="D258" s="114">
        <f t="shared" si="3"/>
        <v>1.5186440677966102</v>
      </c>
    </row>
    <row r="259" spans="1:4" ht="15">
      <c r="A259" s="121" t="s">
        <v>271</v>
      </c>
      <c r="B259" s="118">
        <v>15044</v>
      </c>
      <c r="C259" s="118">
        <v>12907</v>
      </c>
      <c r="D259" s="114">
        <f t="shared" si="3"/>
        <v>0.8579500132943366</v>
      </c>
    </row>
    <row r="260" spans="1:4" ht="15">
      <c r="A260" s="121" t="s">
        <v>272</v>
      </c>
      <c r="B260" s="118">
        <f>B261+B266+B275+B296+B300+B306+B313</f>
        <v>46589</v>
      </c>
      <c r="C260" s="122">
        <f>C261+C266+C275+C296+C300+C306+C313</f>
        <v>50021</v>
      </c>
      <c r="D260" s="114">
        <f t="shared" si="3"/>
        <v>1.0736654575114297</v>
      </c>
    </row>
    <row r="261" spans="1:4" ht="15">
      <c r="A261" s="119" t="s">
        <v>273</v>
      </c>
      <c r="B261" s="118">
        <v>974</v>
      </c>
      <c r="C261" s="118">
        <v>639</v>
      </c>
      <c r="D261" s="114">
        <f t="shared" si="3"/>
        <v>0.6560574948665298</v>
      </c>
    </row>
    <row r="262" spans="1:4" ht="15">
      <c r="A262" s="117" t="s">
        <v>131</v>
      </c>
      <c r="B262" s="118">
        <v>246</v>
      </c>
      <c r="C262" s="118">
        <v>229</v>
      </c>
      <c r="D262" s="114">
        <f aca="true" t="shared" si="4" ref="D262:D325">C262/B262*100%</f>
        <v>0.9308943089430894</v>
      </c>
    </row>
    <row r="263" spans="1:4" ht="15">
      <c r="A263" s="117" t="s">
        <v>132</v>
      </c>
      <c r="B263" s="118">
        <v>1</v>
      </c>
      <c r="C263" s="118"/>
      <c r="D263" s="114">
        <f t="shared" si="4"/>
        <v>0</v>
      </c>
    </row>
    <row r="264" spans="1:4" ht="15">
      <c r="A264" s="117" t="s">
        <v>133</v>
      </c>
      <c r="B264" s="118"/>
      <c r="C264" s="118"/>
      <c r="D264" s="114" t="e">
        <f t="shared" si="4"/>
        <v>#DIV/0!</v>
      </c>
    </row>
    <row r="265" spans="1:4" ht="15">
      <c r="A265" s="117" t="s">
        <v>274</v>
      </c>
      <c r="B265" s="118">
        <v>727</v>
      </c>
      <c r="C265" s="118">
        <v>410</v>
      </c>
      <c r="D265" s="114">
        <f t="shared" si="4"/>
        <v>0.5639614855570839</v>
      </c>
    </row>
    <row r="266" spans="1:4" ht="15">
      <c r="A266" s="119" t="s">
        <v>275</v>
      </c>
      <c r="B266" s="118">
        <v>42465</v>
      </c>
      <c r="C266" s="118">
        <v>46544</v>
      </c>
      <c r="D266" s="114">
        <f t="shared" si="4"/>
        <v>1.0960555751795595</v>
      </c>
    </row>
    <row r="267" spans="1:4" ht="15">
      <c r="A267" s="117" t="s">
        <v>276</v>
      </c>
      <c r="B267" s="118">
        <v>1289</v>
      </c>
      <c r="C267" s="118">
        <v>1502</v>
      </c>
      <c r="D267" s="114">
        <f t="shared" si="4"/>
        <v>1.165244375484872</v>
      </c>
    </row>
    <row r="268" spans="1:4" ht="15">
      <c r="A268" s="117" t="s">
        <v>277</v>
      </c>
      <c r="B268" s="118">
        <v>24898</v>
      </c>
      <c r="C268" s="118">
        <v>26340</v>
      </c>
      <c r="D268" s="114">
        <f t="shared" si="4"/>
        <v>1.0579162984978714</v>
      </c>
    </row>
    <row r="269" spans="1:4" ht="15">
      <c r="A269" s="117" t="s">
        <v>278</v>
      </c>
      <c r="B269" s="118">
        <v>11316</v>
      </c>
      <c r="C269" s="118">
        <v>14870</v>
      </c>
      <c r="D269" s="114">
        <f t="shared" si="4"/>
        <v>1.3140685754683634</v>
      </c>
    </row>
    <row r="270" spans="1:4" ht="15">
      <c r="A270" s="117" t="s">
        <v>279</v>
      </c>
      <c r="B270" s="118">
        <v>2262</v>
      </c>
      <c r="C270" s="118">
        <v>2049</v>
      </c>
      <c r="D270" s="114">
        <f t="shared" si="4"/>
        <v>0.9058355437665783</v>
      </c>
    </row>
    <row r="271" spans="1:4" ht="15">
      <c r="A271" s="117" t="s">
        <v>280</v>
      </c>
      <c r="B271" s="118"/>
      <c r="C271" s="118"/>
      <c r="D271" s="114" t="e">
        <f t="shared" si="4"/>
        <v>#DIV/0!</v>
      </c>
    </row>
    <row r="272" spans="1:4" ht="15">
      <c r="A272" s="117" t="s">
        <v>281</v>
      </c>
      <c r="B272" s="118"/>
      <c r="C272" s="118"/>
      <c r="D272" s="114" t="e">
        <f t="shared" si="4"/>
        <v>#DIV/0!</v>
      </c>
    </row>
    <row r="273" spans="1:4" ht="15">
      <c r="A273" s="117" t="s">
        <v>282</v>
      </c>
      <c r="B273" s="118"/>
      <c r="C273" s="118"/>
      <c r="D273" s="114" t="e">
        <f t="shared" si="4"/>
        <v>#DIV/0!</v>
      </c>
    </row>
    <row r="274" spans="1:4" ht="15">
      <c r="A274" s="117" t="s">
        <v>283</v>
      </c>
      <c r="B274" s="118">
        <v>2700</v>
      </c>
      <c r="C274" s="118">
        <v>1783</v>
      </c>
      <c r="D274" s="114">
        <f t="shared" si="4"/>
        <v>0.6603703703703704</v>
      </c>
    </row>
    <row r="275" spans="1:4" ht="15">
      <c r="A275" s="119" t="s">
        <v>284</v>
      </c>
      <c r="B275" s="118">
        <v>1525</v>
      </c>
      <c r="C275" s="118">
        <v>1675</v>
      </c>
      <c r="D275" s="114">
        <f t="shared" si="4"/>
        <v>1.098360655737705</v>
      </c>
    </row>
    <row r="276" spans="1:4" ht="15">
      <c r="A276" s="117" t="s">
        <v>285</v>
      </c>
      <c r="B276" s="118"/>
      <c r="C276" s="118"/>
      <c r="D276" s="114" t="e">
        <f t="shared" si="4"/>
        <v>#DIV/0!</v>
      </c>
    </row>
    <row r="277" spans="1:4" ht="15">
      <c r="A277" s="117" t="s">
        <v>286</v>
      </c>
      <c r="B277" s="118">
        <v>150</v>
      </c>
      <c r="C277" s="118">
        <v>400</v>
      </c>
      <c r="D277" s="114">
        <f t="shared" si="4"/>
        <v>2.6666666666666665</v>
      </c>
    </row>
    <row r="278" spans="1:4" ht="15">
      <c r="A278" s="117" t="s">
        <v>287</v>
      </c>
      <c r="B278" s="118"/>
      <c r="C278" s="118"/>
      <c r="D278" s="114" t="e">
        <f t="shared" si="4"/>
        <v>#DIV/0!</v>
      </c>
    </row>
    <row r="279" spans="1:4" ht="15">
      <c r="A279" s="117" t="s">
        <v>288</v>
      </c>
      <c r="B279" s="118">
        <v>1379</v>
      </c>
      <c r="C279" s="118">
        <v>1275</v>
      </c>
      <c r="D279" s="114">
        <f t="shared" si="4"/>
        <v>0.9245830311820159</v>
      </c>
    </row>
    <row r="280" spans="1:4" ht="15">
      <c r="A280" s="117" t="s">
        <v>289</v>
      </c>
      <c r="B280" s="118"/>
      <c r="C280" s="118"/>
      <c r="D280" s="114" t="e">
        <f t="shared" si="4"/>
        <v>#DIV/0!</v>
      </c>
    </row>
    <row r="281" spans="1:4" ht="15">
      <c r="A281" s="117" t="s">
        <v>290</v>
      </c>
      <c r="B281" s="118">
        <v>-4</v>
      </c>
      <c r="C281" s="118"/>
      <c r="D281" s="114">
        <f t="shared" si="4"/>
        <v>0</v>
      </c>
    </row>
    <row r="282" spans="1:4" ht="15">
      <c r="A282" s="119" t="s">
        <v>291</v>
      </c>
      <c r="B282" s="118"/>
      <c r="C282" s="118"/>
      <c r="D282" s="114" t="e">
        <f t="shared" si="4"/>
        <v>#DIV/0!</v>
      </c>
    </row>
    <row r="283" spans="1:4" ht="15">
      <c r="A283" s="117" t="s">
        <v>292</v>
      </c>
      <c r="B283" s="118"/>
      <c r="C283" s="118"/>
      <c r="D283" s="114" t="e">
        <f t="shared" si="4"/>
        <v>#DIV/0!</v>
      </c>
    </row>
    <row r="284" spans="1:4" ht="15">
      <c r="A284" s="117" t="s">
        <v>293</v>
      </c>
      <c r="B284" s="118"/>
      <c r="C284" s="118"/>
      <c r="D284" s="114" t="e">
        <f t="shared" si="4"/>
        <v>#DIV/0!</v>
      </c>
    </row>
    <row r="285" spans="1:4" ht="15">
      <c r="A285" s="117" t="s">
        <v>294</v>
      </c>
      <c r="B285" s="118"/>
      <c r="C285" s="118"/>
      <c r="D285" s="114" t="e">
        <f t="shared" si="4"/>
        <v>#DIV/0!</v>
      </c>
    </row>
    <row r="286" spans="1:4" ht="15">
      <c r="A286" s="117" t="s">
        <v>295</v>
      </c>
      <c r="B286" s="118"/>
      <c r="C286" s="118"/>
      <c r="D286" s="114" t="e">
        <f t="shared" si="4"/>
        <v>#DIV/0!</v>
      </c>
    </row>
    <row r="287" spans="1:4" ht="15">
      <c r="A287" s="117" t="s">
        <v>296</v>
      </c>
      <c r="B287" s="118"/>
      <c r="C287" s="118"/>
      <c r="D287" s="114" t="e">
        <f t="shared" si="4"/>
        <v>#DIV/0!</v>
      </c>
    </row>
    <row r="288" spans="1:4" ht="15">
      <c r="A288" s="119" t="s">
        <v>297</v>
      </c>
      <c r="B288" s="118"/>
      <c r="C288" s="118"/>
      <c r="D288" s="114" t="e">
        <f t="shared" si="4"/>
        <v>#DIV/0!</v>
      </c>
    </row>
    <row r="289" spans="1:4" ht="15">
      <c r="A289" s="117" t="s">
        <v>298</v>
      </c>
      <c r="B289" s="118"/>
      <c r="C289" s="118"/>
      <c r="D289" s="114" t="e">
        <f t="shared" si="4"/>
        <v>#DIV/0!</v>
      </c>
    </row>
    <row r="290" spans="1:4" ht="15">
      <c r="A290" s="117" t="s">
        <v>299</v>
      </c>
      <c r="B290" s="118"/>
      <c r="C290" s="118"/>
      <c r="D290" s="114" t="e">
        <f t="shared" si="4"/>
        <v>#DIV/0!</v>
      </c>
    </row>
    <row r="291" spans="1:4" ht="15">
      <c r="A291" s="117" t="s">
        <v>300</v>
      </c>
      <c r="B291" s="118"/>
      <c r="C291" s="118"/>
      <c r="D291" s="114" t="e">
        <f t="shared" si="4"/>
        <v>#DIV/0!</v>
      </c>
    </row>
    <row r="292" spans="1:4" ht="15">
      <c r="A292" s="119" t="s">
        <v>301</v>
      </c>
      <c r="B292" s="118"/>
      <c r="C292" s="118"/>
      <c r="D292" s="114" t="e">
        <f t="shared" si="4"/>
        <v>#DIV/0!</v>
      </c>
    </row>
    <row r="293" spans="1:4" ht="15">
      <c r="A293" s="117" t="s">
        <v>302</v>
      </c>
      <c r="B293" s="118"/>
      <c r="C293" s="118"/>
      <c r="D293" s="114" t="e">
        <f t="shared" si="4"/>
        <v>#DIV/0!</v>
      </c>
    </row>
    <row r="294" spans="1:4" ht="15">
      <c r="A294" s="117" t="s">
        <v>303</v>
      </c>
      <c r="B294" s="118"/>
      <c r="C294" s="118"/>
      <c r="D294" s="114" t="e">
        <f t="shared" si="4"/>
        <v>#DIV/0!</v>
      </c>
    </row>
    <row r="295" spans="1:4" ht="15">
      <c r="A295" s="117" t="s">
        <v>304</v>
      </c>
      <c r="B295" s="118"/>
      <c r="C295" s="118"/>
      <c r="D295" s="114" t="e">
        <f t="shared" si="4"/>
        <v>#DIV/0!</v>
      </c>
    </row>
    <row r="296" spans="1:4" ht="15">
      <c r="A296" s="119" t="s">
        <v>305</v>
      </c>
      <c r="B296" s="118">
        <v>82</v>
      </c>
      <c r="C296" s="118">
        <v>100</v>
      </c>
      <c r="D296" s="114">
        <f t="shared" si="4"/>
        <v>1.2195121951219512</v>
      </c>
    </row>
    <row r="297" spans="1:4" ht="15">
      <c r="A297" s="117" t="s">
        <v>306</v>
      </c>
      <c r="B297" s="118">
        <v>82</v>
      </c>
      <c r="C297" s="118">
        <v>100</v>
      </c>
      <c r="D297" s="114">
        <f t="shared" si="4"/>
        <v>1.2195121951219512</v>
      </c>
    </row>
    <row r="298" spans="1:4" ht="15">
      <c r="A298" s="117" t="s">
        <v>307</v>
      </c>
      <c r="B298" s="118"/>
      <c r="C298" s="118"/>
      <c r="D298" s="114" t="e">
        <f t="shared" si="4"/>
        <v>#DIV/0!</v>
      </c>
    </row>
    <row r="299" spans="1:4" ht="15">
      <c r="A299" s="117" t="s">
        <v>308</v>
      </c>
      <c r="B299" s="118"/>
      <c r="C299" s="118"/>
      <c r="D299" s="114" t="e">
        <f t="shared" si="4"/>
        <v>#DIV/0!</v>
      </c>
    </row>
    <row r="300" spans="1:4" ht="15">
      <c r="A300" s="119" t="s">
        <v>309</v>
      </c>
      <c r="B300" s="118">
        <v>271</v>
      </c>
      <c r="C300" s="118">
        <v>241</v>
      </c>
      <c r="D300" s="114">
        <f t="shared" si="4"/>
        <v>0.8892988929889298</v>
      </c>
    </row>
    <row r="301" spans="1:4" ht="15">
      <c r="A301" s="117" t="s">
        <v>310</v>
      </c>
      <c r="B301" s="118">
        <v>68</v>
      </c>
      <c r="C301" s="118">
        <v>73</v>
      </c>
      <c r="D301" s="114">
        <f t="shared" si="4"/>
        <v>1.0735294117647058</v>
      </c>
    </row>
    <row r="302" spans="1:4" ht="15">
      <c r="A302" s="117" t="s">
        <v>311</v>
      </c>
      <c r="B302" s="118">
        <v>203</v>
      </c>
      <c r="C302" s="118">
        <v>168</v>
      </c>
      <c r="D302" s="114">
        <f t="shared" si="4"/>
        <v>0.8275862068965517</v>
      </c>
    </row>
    <row r="303" spans="1:4" ht="15">
      <c r="A303" s="117" t="s">
        <v>312</v>
      </c>
      <c r="B303" s="118"/>
      <c r="C303" s="118"/>
      <c r="D303" s="114" t="e">
        <f t="shared" si="4"/>
        <v>#DIV/0!</v>
      </c>
    </row>
    <row r="304" spans="1:4" ht="15">
      <c r="A304" s="117" t="s">
        <v>313</v>
      </c>
      <c r="B304" s="118"/>
      <c r="C304" s="118"/>
      <c r="D304" s="114" t="e">
        <f t="shared" si="4"/>
        <v>#DIV/0!</v>
      </c>
    </row>
    <row r="305" spans="1:4" ht="15">
      <c r="A305" s="117" t="s">
        <v>314</v>
      </c>
      <c r="B305" s="118"/>
      <c r="C305" s="118"/>
      <c r="D305" s="114" t="e">
        <f t="shared" si="4"/>
        <v>#DIV/0!</v>
      </c>
    </row>
    <row r="306" spans="1:4" ht="15">
      <c r="A306" s="119" t="s">
        <v>315</v>
      </c>
      <c r="B306" s="118">
        <v>1258</v>
      </c>
      <c r="C306" s="118">
        <v>800</v>
      </c>
      <c r="D306" s="114">
        <f t="shared" si="4"/>
        <v>0.6359300476947536</v>
      </c>
    </row>
    <row r="307" spans="1:4" ht="15">
      <c r="A307" s="117" t="s">
        <v>316</v>
      </c>
      <c r="B307" s="118">
        <v>438</v>
      </c>
      <c r="C307" s="118"/>
      <c r="D307" s="114">
        <f t="shared" si="4"/>
        <v>0</v>
      </c>
    </row>
    <row r="308" spans="1:4" ht="15">
      <c r="A308" s="117" t="s">
        <v>317</v>
      </c>
      <c r="B308" s="118">
        <v>48</v>
      </c>
      <c r="C308" s="118"/>
      <c r="D308" s="114">
        <f t="shared" si="4"/>
        <v>0</v>
      </c>
    </row>
    <row r="309" spans="1:4" ht="15">
      <c r="A309" s="117" t="s">
        <v>318</v>
      </c>
      <c r="B309" s="118"/>
      <c r="C309" s="118"/>
      <c r="D309" s="114" t="e">
        <f t="shared" si="4"/>
        <v>#DIV/0!</v>
      </c>
    </row>
    <row r="310" spans="1:4" ht="15">
      <c r="A310" s="117" t="s">
        <v>319</v>
      </c>
      <c r="B310" s="118"/>
      <c r="C310" s="118"/>
      <c r="D310" s="114" t="e">
        <f t="shared" si="4"/>
        <v>#DIV/0!</v>
      </c>
    </row>
    <row r="311" spans="1:4" ht="15">
      <c r="A311" s="117" t="s">
        <v>320</v>
      </c>
      <c r="B311" s="118">
        <v>-2</v>
      </c>
      <c r="C311" s="118">
        <v>60</v>
      </c>
      <c r="D311" s="114">
        <f t="shared" si="4"/>
        <v>-30</v>
      </c>
    </row>
    <row r="312" spans="1:4" ht="15">
      <c r="A312" s="117" t="s">
        <v>321</v>
      </c>
      <c r="B312" s="118">
        <v>774</v>
      </c>
      <c r="C312" s="118">
        <v>740</v>
      </c>
      <c r="D312" s="114">
        <f t="shared" si="4"/>
        <v>0.9560723514211886</v>
      </c>
    </row>
    <row r="313" spans="1:4" ht="15">
      <c r="A313" s="119" t="s">
        <v>322</v>
      </c>
      <c r="B313" s="118">
        <v>14</v>
      </c>
      <c r="C313" s="118">
        <v>22</v>
      </c>
      <c r="D313" s="114">
        <f t="shared" si="4"/>
        <v>1.5714285714285714</v>
      </c>
    </row>
    <row r="314" spans="1:4" ht="15">
      <c r="A314" s="117" t="s">
        <v>322</v>
      </c>
      <c r="B314" s="118"/>
      <c r="C314" s="118"/>
      <c r="D314" s="114" t="e">
        <f t="shared" si="4"/>
        <v>#DIV/0!</v>
      </c>
    </row>
    <row r="315" spans="1:4" ht="15">
      <c r="A315" s="121" t="s">
        <v>323</v>
      </c>
      <c r="B315" s="118">
        <f>B316+B321+B330+B336+B342+B347+B352+B363+B373</f>
        <v>568</v>
      </c>
      <c r="C315" s="118">
        <f>C316+C321+C330+C336+C342+C347+C352+C363+C373</f>
        <v>295</v>
      </c>
      <c r="D315" s="114">
        <f t="shared" si="4"/>
        <v>0.5193661971830986</v>
      </c>
    </row>
    <row r="316" spans="1:4" ht="15">
      <c r="A316" s="119" t="s">
        <v>324</v>
      </c>
      <c r="B316" s="118">
        <v>43</v>
      </c>
      <c r="C316" s="118">
        <v>45</v>
      </c>
      <c r="D316" s="114">
        <f t="shared" si="4"/>
        <v>1.0465116279069768</v>
      </c>
    </row>
    <row r="317" spans="1:4" ht="15">
      <c r="A317" s="117" t="s">
        <v>131</v>
      </c>
      <c r="B317" s="118">
        <v>43</v>
      </c>
      <c r="C317" s="118">
        <v>45</v>
      </c>
      <c r="D317" s="114">
        <f t="shared" si="4"/>
        <v>1.0465116279069768</v>
      </c>
    </row>
    <row r="318" spans="1:4" ht="15">
      <c r="A318" s="117" t="s">
        <v>132</v>
      </c>
      <c r="B318" s="118"/>
      <c r="C318" s="118"/>
      <c r="D318" s="114" t="e">
        <f t="shared" si="4"/>
        <v>#DIV/0!</v>
      </c>
    </row>
    <row r="319" spans="1:4" ht="15">
      <c r="A319" s="117" t="s">
        <v>133</v>
      </c>
      <c r="B319" s="118"/>
      <c r="C319" s="118"/>
      <c r="D319" s="114" t="e">
        <f t="shared" si="4"/>
        <v>#DIV/0!</v>
      </c>
    </row>
    <row r="320" spans="1:4" ht="15">
      <c r="A320" s="117" t="s">
        <v>325</v>
      </c>
      <c r="B320" s="118"/>
      <c r="C320" s="118"/>
      <c r="D320" s="114" t="e">
        <f t="shared" si="4"/>
        <v>#DIV/0!</v>
      </c>
    </row>
    <row r="321" spans="1:4" ht="15">
      <c r="A321" s="119" t="s">
        <v>326</v>
      </c>
      <c r="B321" s="118">
        <v>8</v>
      </c>
      <c r="C321" s="118"/>
      <c r="D321" s="114">
        <f t="shared" si="4"/>
        <v>0</v>
      </c>
    </row>
    <row r="322" spans="1:4" ht="15">
      <c r="A322" s="117" t="s">
        <v>327</v>
      </c>
      <c r="B322" s="118">
        <v>8</v>
      </c>
      <c r="C322" s="118"/>
      <c r="D322" s="114">
        <f t="shared" si="4"/>
        <v>0</v>
      </c>
    </row>
    <row r="323" spans="1:4" ht="15">
      <c r="A323" s="117" t="s">
        <v>328</v>
      </c>
      <c r="B323" s="118"/>
      <c r="C323" s="118"/>
      <c r="D323" s="114" t="e">
        <f t="shared" si="4"/>
        <v>#DIV/0!</v>
      </c>
    </row>
    <row r="324" spans="1:4" ht="15">
      <c r="A324" s="117" t="s">
        <v>329</v>
      </c>
      <c r="B324" s="118"/>
      <c r="C324" s="118"/>
      <c r="D324" s="114" t="e">
        <f t="shared" si="4"/>
        <v>#DIV/0!</v>
      </c>
    </row>
    <row r="325" spans="1:4" ht="15">
      <c r="A325" s="117" t="s">
        <v>330</v>
      </c>
      <c r="B325" s="118"/>
      <c r="C325" s="118"/>
      <c r="D325" s="114" t="e">
        <f t="shared" si="4"/>
        <v>#DIV/0!</v>
      </c>
    </row>
    <row r="326" spans="1:4" ht="15">
      <c r="A326" s="117" t="s">
        <v>331</v>
      </c>
      <c r="B326" s="118"/>
      <c r="C326" s="118"/>
      <c r="D326" s="114" t="e">
        <f aca="true" t="shared" si="5" ref="D326:D389">C326/B326*100%</f>
        <v>#DIV/0!</v>
      </c>
    </row>
    <row r="327" spans="1:4" ht="15">
      <c r="A327" s="117" t="s">
        <v>332</v>
      </c>
      <c r="B327" s="118"/>
      <c r="C327" s="118"/>
      <c r="D327" s="114" t="e">
        <f t="shared" si="5"/>
        <v>#DIV/0!</v>
      </c>
    </row>
    <row r="328" spans="1:4" ht="15">
      <c r="A328" s="117" t="s">
        <v>333</v>
      </c>
      <c r="B328" s="118"/>
      <c r="C328" s="118"/>
      <c r="D328" s="114" t="e">
        <f t="shared" si="5"/>
        <v>#DIV/0!</v>
      </c>
    </row>
    <row r="329" spans="1:4" ht="15">
      <c r="A329" s="117" t="s">
        <v>334</v>
      </c>
      <c r="B329" s="118"/>
      <c r="C329" s="118"/>
      <c r="D329" s="114" t="e">
        <f t="shared" si="5"/>
        <v>#DIV/0!</v>
      </c>
    </row>
    <row r="330" spans="1:4" ht="15">
      <c r="A330" s="119" t="s">
        <v>335</v>
      </c>
      <c r="B330" s="118"/>
      <c r="C330" s="118"/>
      <c r="D330" s="114" t="e">
        <f t="shared" si="5"/>
        <v>#DIV/0!</v>
      </c>
    </row>
    <row r="331" spans="1:4" ht="15">
      <c r="A331" s="117" t="s">
        <v>327</v>
      </c>
      <c r="B331" s="118"/>
      <c r="C331" s="118"/>
      <c r="D331" s="114" t="e">
        <f t="shared" si="5"/>
        <v>#DIV/0!</v>
      </c>
    </row>
    <row r="332" spans="1:4" ht="15">
      <c r="A332" s="117" t="s">
        <v>336</v>
      </c>
      <c r="B332" s="118"/>
      <c r="C332" s="118"/>
      <c r="D332" s="114" t="e">
        <f t="shared" si="5"/>
        <v>#DIV/0!</v>
      </c>
    </row>
    <row r="333" spans="1:4" ht="15">
      <c r="A333" s="117" t="s">
        <v>337</v>
      </c>
      <c r="B333" s="118"/>
      <c r="C333" s="118"/>
      <c r="D333" s="114" t="e">
        <f t="shared" si="5"/>
        <v>#DIV/0!</v>
      </c>
    </row>
    <row r="334" spans="1:4" ht="15">
      <c r="A334" s="117" t="s">
        <v>338</v>
      </c>
      <c r="B334" s="118"/>
      <c r="C334" s="118"/>
      <c r="D334" s="114" t="e">
        <f t="shared" si="5"/>
        <v>#DIV/0!</v>
      </c>
    </row>
    <row r="335" spans="1:4" ht="15">
      <c r="A335" s="117" t="s">
        <v>339</v>
      </c>
      <c r="B335" s="118"/>
      <c r="C335" s="118"/>
      <c r="D335" s="114" t="e">
        <f t="shared" si="5"/>
        <v>#DIV/0!</v>
      </c>
    </row>
    <row r="336" spans="1:4" ht="15">
      <c r="A336" s="119" t="s">
        <v>340</v>
      </c>
      <c r="B336" s="118">
        <v>282</v>
      </c>
      <c r="C336" s="118">
        <v>150</v>
      </c>
      <c r="D336" s="114">
        <f t="shared" si="5"/>
        <v>0.5319148936170213</v>
      </c>
    </row>
    <row r="337" spans="1:4" ht="15">
      <c r="A337" s="117" t="s">
        <v>327</v>
      </c>
      <c r="B337" s="118"/>
      <c r="C337" s="118"/>
      <c r="D337" s="114" t="e">
        <f t="shared" si="5"/>
        <v>#DIV/0!</v>
      </c>
    </row>
    <row r="338" spans="1:4" ht="15">
      <c r="A338" s="117" t="s">
        <v>341</v>
      </c>
      <c r="B338" s="118">
        <v>135</v>
      </c>
      <c r="C338" s="118">
        <v>150</v>
      </c>
      <c r="D338" s="114">
        <f t="shared" si="5"/>
        <v>1.1111111111111112</v>
      </c>
    </row>
    <row r="339" spans="1:4" ht="15">
      <c r="A339" s="117" t="s">
        <v>342</v>
      </c>
      <c r="B339" s="118"/>
      <c r="C339" s="118"/>
      <c r="D339" s="114" t="e">
        <f t="shared" si="5"/>
        <v>#DIV/0!</v>
      </c>
    </row>
    <row r="340" spans="1:4" ht="15">
      <c r="A340" s="117" t="s">
        <v>343</v>
      </c>
      <c r="B340" s="118">
        <v>27</v>
      </c>
      <c r="C340" s="118"/>
      <c r="D340" s="114">
        <f t="shared" si="5"/>
        <v>0</v>
      </c>
    </row>
    <row r="341" spans="1:4" ht="15">
      <c r="A341" s="117" t="s">
        <v>344</v>
      </c>
      <c r="B341" s="118">
        <v>120</v>
      </c>
      <c r="C341" s="118"/>
      <c r="D341" s="114">
        <f t="shared" si="5"/>
        <v>0</v>
      </c>
    </row>
    <row r="342" spans="1:4" ht="15">
      <c r="A342" s="119" t="s">
        <v>345</v>
      </c>
      <c r="B342" s="118">
        <v>5</v>
      </c>
      <c r="C342" s="118"/>
      <c r="D342" s="114">
        <f t="shared" si="5"/>
        <v>0</v>
      </c>
    </row>
    <row r="343" spans="1:4" ht="15">
      <c r="A343" s="117" t="s">
        <v>327</v>
      </c>
      <c r="B343" s="118"/>
      <c r="C343" s="118"/>
      <c r="D343" s="114" t="e">
        <f t="shared" si="5"/>
        <v>#DIV/0!</v>
      </c>
    </row>
    <row r="344" spans="1:4" ht="15">
      <c r="A344" s="117" t="s">
        <v>346</v>
      </c>
      <c r="B344" s="118"/>
      <c r="C344" s="118"/>
      <c r="D344" s="114" t="e">
        <f t="shared" si="5"/>
        <v>#DIV/0!</v>
      </c>
    </row>
    <row r="345" spans="1:4" ht="15">
      <c r="A345" s="117" t="s">
        <v>347</v>
      </c>
      <c r="B345" s="118"/>
      <c r="C345" s="118"/>
      <c r="D345" s="114" t="e">
        <f t="shared" si="5"/>
        <v>#DIV/0!</v>
      </c>
    </row>
    <row r="346" spans="1:4" ht="15">
      <c r="A346" s="117" t="s">
        <v>348</v>
      </c>
      <c r="B346" s="118">
        <v>5</v>
      </c>
      <c r="C346" s="118"/>
      <c r="D346" s="114">
        <f t="shared" si="5"/>
        <v>0</v>
      </c>
    </row>
    <row r="347" spans="1:4" ht="15">
      <c r="A347" s="119" t="s">
        <v>349</v>
      </c>
      <c r="B347" s="118">
        <v>2</v>
      </c>
      <c r="C347" s="118"/>
      <c r="D347" s="114">
        <f t="shared" si="5"/>
        <v>0</v>
      </c>
    </row>
    <row r="348" spans="1:4" ht="15">
      <c r="A348" s="117" t="s">
        <v>350</v>
      </c>
      <c r="B348" s="118"/>
      <c r="C348" s="118"/>
      <c r="D348" s="114" t="e">
        <f t="shared" si="5"/>
        <v>#DIV/0!</v>
      </c>
    </row>
    <row r="349" spans="1:4" ht="15">
      <c r="A349" s="117" t="s">
        <v>351</v>
      </c>
      <c r="B349" s="118"/>
      <c r="C349" s="118"/>
      <c r="D349" s="114" t="e">
        <f t="shared" si="5"/>
        <v>#DIV/0!</v>
      </c>
    </row>
    <row r="350" spans="1:4" ht="15">
      <c r="A350" s="117" t="s">
        <v>352</v>
      </c>
      <c r="B350" s="118"/>
      <c r="C350" s="118"/>
      <c r="D350" s="114" t="e">
        <f t="shared" si="5"/>
        <v>#DIV/0!</v>
      </c>
    </row>
    <row r="351" spans="1:4" ht="15">
      <c r="A351" s="117" t="s">
        <v>353</v>
      </c>
      <c r="B351" s="118">
        <v>2</v>
      </c>
      <c r="C351" s="118"/>
      <c r="D351" s="114">
        <f t="shared" si="5"/>
        <v>0</v>
      </c>
    </row>
    <row r="352" spans="1:4" ht="15">
      <c r="A352" s="119" t="s">
        <v>354</v>
      </c>
      <c r="B352" s="118">
        <v>88</v>
      </c>
      <c r="C352" s="118">
        <v>50</v>
      </c>
      <c r="D352" s="114">
        <f t="shared" si="5"/>
        <v>0.5681818181818182</v>
      </c>
    </row>
    <row r="353" spans="1:4" ht="15">
      <c r="A353" s="117" t="s">
        <v>327</v>
      </c>
      <c r="B353" s="118"/>
      <c r="C353" s="118"/>
      <c r="D353" s="114" t="e">
        <f t="shared" si="5"/>
        <v>#DIV/0!</v>
      </c>
    </row>
    <row r="354" spans="1:4" ht="15">
      <c r="A354" s="117" t="s">
        <v>355</v>
      </c>
      <c r="B354" s="118">
        <v>72</v>
      </c>
      <c r="C354" s="118">
        <v>50</v>
      </c>
      <c r="D354" s="114">
        <f t="shared" si="5"/>
        <v>0.6944444444444444</v>
      </c>
    </row>
    <row r="355" spans="1:4" ht="15">
      <c r="A355" s="117" t="s">
        <v>356</v>
      </c>
      <c r="B355" s="118"/>
      <c r="C355" s="118"/>
      <c r="D355" s="114" t="e">
        <f t="shared" si="5"/>
        <v>#DIV/0!</v>
      </c>
    </row>
    <row r="356" spans="1:4" ht="15">
      <c r="A356" s="117" t="s">
        <v>357</v>
      </c>
      <c r="B356" s="118"/>
      <c r="C356" s="118"/>
      <c r="D356" s="114" t="e">
        <f t="shared" si="5"/>
        <v>#DIV/0!</v>
      </c>
    </row>
    <row r="357" spans="1:4" ht="15">
      <c r="A357" s="117" t="s">
        <v>358</v>
      </c>
      <c r="B357" s="118"/>
      <c r="C357" s="118"/>
      <c r="D357" s="114" t="e">
        <f t="shared" si="5"/>
        <v>#DIV/0!</v>
      </c>
    </row>
    <row r="358" spans="1:4" ht="15">
      <c r="A358" s="117" t="s">
        <v>359</v>
      </c>
      <c r="B358" s="118">
        <v>16</v>
      </c>
      <c r="C358" s="118"/>
      <c r="D358" s="114">
        <f t="shared" si="5"/>
        <v>0</v>
      </c>
    </row>
    <row r="359" spans="1:4" ht="15">
      <c r="A359" s="119" t="s">
        <v>360</v>
      </c>
      <c r="B359" s="118"/>
      <c r="C359" s="118"/>
      <c r="D359" s="114" t="e">
        <f t="shared" si="5"/>
        <v>#DIV/0!</v>
      </c>
    </row>
    <row r="360" spans="1:4" ht="15">
      <c r="A360" s="117" t="s">
        <v>361</v>
      </c>
      <c r="B360" s="118"/>
      <c r="C360" s="118"/>
      <c r="D360" s="114" t="e">
        <f t="shared" si="5"/>
        <v>#DIV/0!</v>
      </c>
    </row>
    <row r="361" spans="1:4" ht="15">
      <c r="A361" s="117" t="s">
        <v>362</v>
      </c>
      <c r="B361" s="118"/>
      <c r="C361" s="118"/>
      <c r="D361" s="114" t="e">
        <f t="shared" si="5"/>
        <v>#DIV/0!</v>
      </c>
    </row>
    <row r="362" spans="1:4" ht="15">
      <c r="A362" s="117" t="s">
        <v>363</v>
      </c>
      <c r="B362" s="118"/>
      <c r="C362" s="118"/>
      <c r="D362" s="114" t="e">
        <f t="shared" si="5"/>
        <v>#DIV/0!</v>
      </c>
    </row>
    <row r="363" spans="1:4" ht="15">
      <c r="A363" s="119" t="s">
        <v>364</v>
      </c>
      <c r="B363" s="118">
        <v>40</v>
      </c>
      <c r="C363" s="118">
        <v>50</v>
      </c>
      <c r="D363" s="114">
        <f t="shared" si="5"/>
        <v>1.25</v>
      </c>
    </row>
    <row r="364" spans="1:4" ht="15">
      <c r="A364" s="117" t="s">
        <v>365</v>
      </c>
      <c r="B364" s="118">
        <v>40</v>
      </c>
      <c r="C364" s="118">
        <v>50</v>
      </c>
      <c r="D364" s="114">
        <f t="shared" si="5"/>
        <v>1.25</v>
      </c>
    </row>
    <row r="365" spans="1:4" ht="15">
      <c r="A365" s="117" t="s">
        <v>366</v>
      </c>
      <c r="B365" s="118"/>
      <c r="C365" s="118"/>
      <c r="D365" s="114" t="e">
        <f t="shared" si="5"/>
        <v>#DIV/0!</v>
      </c>
    </row>
    <row r="366" spans="1:4" ht="15">
      <c r="A366" s="119" t="s">
        <v>367</v>
      </c>
      <c r="B366" s="118"/>
      <c r="C366" s="118"/>
      <c r="D366" s="114" t="e">
        <f t="shared" si="5"/>
        <v>#DIV/0!</v>
      </c>
    </row>
    <row r="367" spans="1:4" ht="15">
      <c r="A367" s="117" t="s">
        <v>368</v>
      </c>
      <c r="B367" s="118"/>
      <c r="C367" s="118"/>
      <c r="D367" s="114" t="e">
        <f t="shared" si="5"/>
        <v>#DIV/0!</v>
      </c>
    </row>
    <row r="368" spans="1:4" ht="15">
      <c r="A368" s="117" t="s">
        <v>369</v>
      </c>
      <c r="B368" s="118"/>
      <c r="C368" s="118"/>
      <c r="D368" s="114" t="e">
        <f t="shared" si="5"/>
        <v>#DIV/0!</v>
      </c>
    </row>
    <row r="369" spans="1:4" ht="15">
      <c r="A369" s="117" t="s">
        <v>370</v>
      </c>
      <c r="B369" s="118"/>
      <c r="C369" s="118"/>
      <c r="D369" s="114" t="e">
        <f t="shared" si="5"/>
        <v>#DIV/0!</v>
      </c>
    </row>
    <row r="370" spans="1:4" ht="15">
      <c r="A370" s="117" t="s">
        <v>371</v>
      </c>
      <c r="B370" s="118"/>
      <c r="C370" s="118"/>
      <c r="D370" s="114" t="e">
        <f t="shared" si="5"/>
        <v>#DIV/0!</v>
      </c>
    </row>
    <row r="371" spans="1:4" ht="15">
      <c r="A371" s="117" t="s">
        <v>372</v>
      </c>
      <c r="B371" s="118"/>
      <c r="C371" s="118"/>
      <c r="D371" s="114" t="e">
        <f t="shared" si="5"/>
        <v>#DIV/0!</v>
      </c>
    </row>
    <row r="372" spans="1:4" ht="15">
      <c r="A372" s="117" t="s">
        <v>373</v>
      </c>
      <c r="B372" s="118"/>
      <c r="C372" s="118"/>
      <c r="D372" s="114" t="e">
        <f t="shared" si="5"/>
        <v>#DIV/0!</v>
      </c>
    </row>
    <row r="373" spans="1:4" ht="15">
      <c r="A373" s="119" t="s">
        <v>374</v>
      </c>
      <c r="B373" s="118">
        <v>100</v>
      </c>
      <c r="C373" s="118"/>
      <c r="D373" s="114">
        <f t="shared" si="5"/>
        <v>0</v>
      </c>
    </row>
    <row r="374" spans="1:4" ht="15">
      <c r="A374" s="117" t="s">
        <v>375</v>
      </c>
      <c r="B374" s="118"/>
      <c r="C374" s="118"/>
      <c r="D374" s="114" t="e">
        <f t="shared" si="5"/>
        <v>#DIV/0!</v>
      </c>
    </row>
    <row r="375" spans="1:4" ht="15">
      <c r="A375" s="117" t="s">
        <v>376</v>
      </c>
      <c r="B375" s="118"/>
      <c r="C375" s="118"/>
      <c r="D375" s="114" t="e">
        <f t="shared" si="5"/>
        <v>#DIV/0!</v>
      </c>
    </row>
    <row r="376" spans="1:4" ht="15">
      <c r="A376" s="117" t="s">
        <v>377</v>
      </c>
      <c r="B376" s="118"/>
      <c r="C376" s="118"/>
      <c r="D376" s="114" t="e">
        <f t="shared" si="5"/>
        <v>#DIV/0!</v>
      </c>
    </row>
    <row r="377" spans="1:4" ht="15">
      <c r="A377" s="117" t="s">
        <v>374</v>
      </c>
      <c r="B377" s="118">
        <v>100</v>
      </c>
      <c r="C377" s="118"/>
      <c r="D377" s="114">
        <f t="shared" si="5"/>
        <v>0</v>
      </c>
    </row>
    <row r="378" spans="1:4" ht="15">
      <c r="A378" s="121" t="s">
        <v>378</v>
      </c>
      <c r="B378" s="118">
        <f>B379+B393+B401+B412+B428</f>
        <v>2084</v>
      </c>
      <c r="C378" s="118">
        <f>C379+C393+C401+C412+C428</f>
        <v>2143</v>
      </c>
      <c r="D378" s="114">
        <f t="shared" si="5"/>
        <v>1.0283109404990403</v>
      </c>
    </row>
    <row r="379" spans="1:4" ht="15">
      <c r="A379" s="119" t="s">
        <v>379</v>
      </c>
      <c r="B379" s="118">
        <v>1294</v>
      </c>
      <c r="C379" s="118">
        <f>SUM(C380:C392)</f>
        <v>1529</v>
      </c>
      <c r="D379" s="114">
        <f t="shared" si="5"/>
        <v>1.1816074188562598</v>
      </c>
    </row>
    <row r="380" spans="1:4" ht="15">
      <c r="A380" s="117" t="s">
        <v>131</v>
      </c>
      <c r="B380" s="118">
        <v>191</v>
      </c>
      <c r="C380" s="118">
        <v>166</v>
      </c>
      <c r="D380" s="114">
        <f t="shared" si="5"/>
        <v>0.8691099476439791</v>
      </c>
    </row>
    <row r="381" spans="1:4" ht="15">
      <c r="A381" s="117" t="s">
        <v>132</v>
      </c>
      <c r="B381" s="118">
        <v>4</v>
      </c>
      <c r="C381" s="118">
        <v>2</v>
      </c>
      <c r="D381" s="114">
        <f t="shared" si="5"/>
        <v>0.5</v>
      </c>
    </row>
    <row r="382" spans="1:4" ht="15">
      <c r="A382" s="117" t="s">
        <v>133</v>
      </c>
      <c r="B382" s="118"/>
      <c r="C382" s="118"/>
      <c r="D382" s="114" t="e">
        <f t="shared" si="5"/>
        <v>#DIV/0!</v>
      </c>
    </row>
    <row r="383" spans="1:4" ht="15">
      <c r="A383" s="117" t="s">
        <v>380</v>
      </c>
      <c r="B383" s="118"/>
      <c r="C383" s="118"/>
      <c r="D383" s="114" t="e">
        <f t="shared" si="5"/>
        <v>#DIV/0!</v>
      </c>
    </row>
    <row r="384" spans="1:4" ht="15">
      <c r="A384" s="117" t="s">
        <v>381</v>
      </c>
      <c r="B384" s="118"/>
      <c r="C384" s="118"/>
      <c r="D384" s="114" t="e">
        <f t="shared" si="5"/>
        <v>#DIV/0!</v>
      </c>
    </row>
    <row r="385" spans="1:4" ht="15">
      <c r="A385" s="117" t="s">
        <v>382</v>
      </c>
      <c r="B385" s="118"/>
      <c r="C385" s="118"/>
      <c r="D385" s="114" t="e">
        <f t="shared" si="5"/>
        <v>#DIV/0!</v>
      </c>
    </row>
    <row r="386" spans="1:4" ht="15">
      <c r="A386" s="117" t="s">
        <v>383</v>
      </c>
      <c r="B386" s="118"/>
      <c r="C386" s="118"/>
      <c r="D386" s="114" t="e">
        <f t="shared" si="5"/>
        <v>#DIV/0!</v>
      </c>
    </row>
    <row r="387" spans="1:4" ht="15">
      <c r="A387" s="117" t="s">
        <v>384</v>
      </c>
      <c r="B387" s="118"/>
      <c r="C387" s="118"/>
      <c r="D387" s="114" t="e">
        <f t="shared" si="5"/>
        <v>#DIV/0!</v>
      </c>
    </row>
    <row r="388" spans="1:4" ht="15">
      <c r="A388" s="117" t="s">
        <v>385</v>
      </c>
      <c r="B388" s="118">
        <v>702</v>
      </c>
      <c r="C388" s="118">
        <v>766</v>
      </c>
      <c r="D388" s="114">
        <f t="shared" si="5"/>
        <v>1.0911680911680912</v>
      </c>
    </row>
    <row r="389" spans="1:4" ht="15">
      <c r="A389" s="117" t="s">
        <v>386</v>
      </c>
      <c r="B389" s="118"/>
      <c r="C389" s="118"/>
      <c r="D389" s="114" t="e">
        <f t="shared" si="5"/>
        <v>#DIV/0!</v>
      </c>
    </row>
    <row r="390" spans="1:4" ht="15">
      <c r="A390" s="117" t="s">
        <v>387</v>
      </c>
      <c r="B390" s="118">
        <v>73</v>
      </c>
      <c r="C390" s="118">
        <v>80</v>
      </c>
      <c r="D390" s="114">
        <f aca="true" t="shared" si="6" ref="D390:D453">C390/B390*100%</f>
        <v>1.095890410958904</v>
      </c>
    </row>
    <row r="391" spans="1:4" ht="15">
      <c r="A391" s="117" t="s">
        <v>388</v>
      </c>
      <c r="B391" s="118"/>
      <c r="C391" s="118"/>
      <c r="D391" s="114" t="e">
        <f t="shared" si="6"/>
        <v>#DIV/0!</v>
      </c>
    </row>
    <row r="392" spans="1:4" ht="15">
      <c r="A392" s="117" t="s">
        <v>389</v>
      </c>
      <c r="B392" s="118">
        <v>324</v>
      </c>
      <c r="C392" s="118">
        <v>515</v>
      </c>
      <c r="D392" s="114">
        <f t="shared" si="6"/>
        <v>1.5895061728395061</v>
      </c>
    </row>
    <row r="393" spans="1:4" ht="15">
      <c r="A393" s="119" t="s">
        <v>390</v>
      </c>
      <c r="B393" s="118">
        <v>183</v>
      </c>
      <c r="C393" s="118">
        <v>7</v>
      </c>
      <c r="D393" s="114">
        <f t="shared" si="6"/>
        <v>0.03825136612021858</v>
      </c>
    </row>
    <row r="394" spans="1:4" ht="15">
      <c r="A394" s="117" t="s">
        <v>131</v>
      </c>
      <c r="B394" s="118"/>
      <c r="C394" s="118"/>
      <c r="D394" s="114" t="e">
        <f t="shared" si="6"/>
        <v>#DIV/0!</v>
      </c>
    </row>
    <row r="395" spans="1:4" ht="15">
      <c r="A395" s="117" t="s">
        <v>132</v>
      </c>
      <c r="B395" s="118"/>
      <c r="C395" s="118"/>
      <c r="D395" s="114" t="e">
        <f t="shared" si="6"/>
        <v>#DIV/0!</v>
      </c>
    </row>
    <row r="396" spans="1:4" ht="15">
      <c r="A396" s="117" t="s">
        <v>133</v>
      </c>
      <c r="B396" s="118"/>
      <c r="C396" s="118"/>
      <c r="D396" s="114" t="e">
        <f t="shared" si="6"/>
        <v>#DIV/0!</v>
      </c>
    </row>
    <row r="397" spans="1:4" ht="15">
      <c r="A397" s="117" t="s">
        <v>391</v>
      </c>
      <c r="B397" s="118">
        <v>183</v>
      </c>
      <c r="C397" s="118">
        <v>7</v>
      </c>
      <c r="D397" s="114">
        <f t="shared" si="6"/>
        <v>0.03825136612021858</v>
      </c>
    </row>
    <row r="398" spans="1:4" ht="15">
      <c r="A398" s="117" t="s">
        <v>392</v>
      </c>
      <c r="B398" s="118"/>
      <c r="C398" s="118"/>
      <c r="D398" s="114" t="e">
        <f t="shared" si="6"/>
        <v>#DIV/0!</v>
      </c>
    </row>
    <row r="399" spans="1:4" ht="15">
      <c r="A399" s="117" t="s">
        <v>393</v>
      </c>
      <c r="B399" s="118"/>
      <c r="C399" s="118"/>
      <c r="D399" s="114" t="e">
        <f t="shared" si="6"/>
        <v>#DIV/0!</v>
      </c>
    </row>
    <row r="400" spans="1:4" ht="15">
      <c r="A400" s="117" t="s">
        <v>394</v>
      </c>
      <c r="B400" s="118"/>
      <c r="C400" s="118"/>
      <c r="D400" s="114" t="e">
        <f t="shared" si="6"/>
        <v>#DIV/0!</v>
      </c>
    </row>
    <row r="401" spans="1:4" ht="15">
      <c r="A401" s="119" t="s">
        <v>395</v>
      </c>
      <c r="B401" s="118">
        <v>28</v>
      </c>
      <c r="C401" s="118">
        <v>25</v>
      </c>
      <c r="D401" s="114">
        <f t="shared" si="6"/>
        <v>0.8928571428571429</v>
      </c>
    </row>
    <row r="402" spans="1:4" ht="15">
      <c r="A402" s="117" t="s">
        <v>131</v>
      </c>
      <c r="B402" s="118"/>
      <c r="C402" s="118"/>
      <c r="D402" s="114" t="e">
        <f t="shared" si="6"/>
        <v>#DIV/0!</v>
      </c>
    </row>
    <row r="403" spans="1:4" ht="15">
      <c r="A403" s="117" t="s">
        <v>132</v>
      </c>
      <c r="B403" s="118"/>
      <c r="C403" s="118"/>
      <c r="D403" s="114" t="e">
        <f t="shared" si="6"/>
        <v>#DIV/0!</v>
      </c>
    </row>
    <row r="404" spans="1:4" ht="15">
      <c r="A404" s="117" t="s">
        <v>133</v>
      </c>
      <c r="B404" s="118"/>
      <c r="C404" s="118"/>
      <c r="D404" s="114" t="e">
        <f t="shared" si="6"/>
        <v>#DIV/0!</v>
      </c>
    </row>
    <row r="405" spans="1:4" ht="15">
      <c r="A405" s="117" t="s">
        <v>396</v>
      </c>
      <c r="B405" s="118"/>
      <c r="C405" s="118"/>
      <c r="D405" s="114" t="e">
        <f t="shared" si="6"/>
        <v>#DIV/0!</v>
      </c>
    </row>
    <row r="406" spans="1:4" ht="15">
      <c r="A406" s="117" t="s">
        <v>397</v>
      </c>
      <c r="B406" s="118"/>
      <c r="C406" s="118"/>
      <c r="D406" s="114" t="e">
        <f t="shared" si="6"/>
        <v>#DIV/0!</v>
      </c>
    </row>
    <row r="407" spans="1:4" ht="15">
      <c r="A407" s="117" t="s">
        <v>398</v>
      </c>
      <c r="B407" s="118"/>
      <c r="C407" s="118"/>
      <c r="D407" s="114" t="e">
        <f t="shared" si="6"/>
        <v>#DIV/0!</v>
      </c>
    </row>
    <row r="408" spans="1:4" ht="15">
      <c r="A408" s="117" t="s">
        <v>399</v>
      </c>
      <c r="B408" s="118"/>
      <c r="C408" s="118"/>
      <c r="D408" s="114" t="e">
        <f t="shared" si="6"/>
        <v>#DIV/0!</v>
      </c>
    </row>
    <row r="409" spans="1:4" ht="15">
      <c r="A409" s="117" t="s">
        <v>400</v>
      </c>
      <c r="B409" s="118">
        <v>28</v>
      </c>
      <c r="C409" s="118">
        <v>25</v>
      </c>
      <c r="D409" s="114">
        <f t="shared" si="6"/>
        <v>0.8928571428571429</v>
      </c>
    </row>
    <row r="410" spans="1:4" ht="15">
      <c r="A410" s="117" t="s">
        <v>401</v>
      </c>
      <c r="B410" s="118"/>
      <c r="C410" s="118"/>
      <c r="D410" s="114" t="e">
        <f t="shared" si="6"/>
        <v>#DIV/0!</v>
      </c>
    </row>
    <row r="411" spans="1:4" ht="15">
      <c r="A411" s="117" t="s">
        <v>402</v>
      </c>
      <c r="B411" s="118"/>
      <c r="C411" s="118"/>
      <c r="D411" s="114" t="e">
        <f t="shared" si="6"/>
        <v>#DIV/0!</v>
      </c>
    </row>
    <row r="412" spans="1:4" ht="15">
      <c r="A412" s="119" t="s">
        <v>403</v>
      </c>
      <c r="B412" s="118">
        <v>481</v>
      </c>
      <c r="C412" s="118">
        <f>SUM(C413:C422)</f>
        <v>482</v>
      </c>
      <c r="D412" s="114">
        <f t="shared" si="6"/>
        <v>1.002079002079002</v>
      </c>
    </row>
    <row r="413" spans="1:4" ht="15">
      <c r="A413" s="117" t="s">
        <v>131</v>
      </c>
      <c r="B413" s="118"/>
      <c r="C413" s="118"/>
      <c r="D413" s="114" t="e">
        <f t="shared" si="6"/>
        <v>#DIV/0!</v>
      </c>
    </row>
    <row r="414" spans="1:4" ht="15">
      <c r="A414" s="117" t="s">
        <v>132</v>
      </c>
      <c r="B414" s="118"/>
      <c r="C414" s="118"/>
      <c r="D414" s="114" t="e">
        <f t="shared" si="6"/>
        <v>#DIV/0!</v>
      </c>
    </row>
    <row r="415" spans="1:4" ht="15">
      <c r="A415" s="117" t="s">
        <v>133</v>
      </c>
      <c r="B415" s="118"/>
      <c r="C415" s="118"/>
      <c r="D415" s="114" t="e">
        <f t="shared" si="6"/>
        <v>#DIV/0!</v>
      </c>
    </row>
    <row r="416" spans="1:4" ht="15">
      <c r="A416" s="117" t="s">
        <v>404</v>
      </c>
      <c r="B416" s="118">
        <v>214</v>
      </c>
      <c r="C416" s="118">
        <v>231</v>
      </c>
      <c r="D416" s="114">
        <f t="shared" si="6"/>
        <v>1.0794392523364487</v>
      </c>
    </row>
    <row r="417" spans="1:4" ht="15">
      <c r="A417" s="117" t="s">
        <v>405</v>
      </c>
      <c r="B417" s="118">
        <v>7</v>
      </c>
      <c r="C417" s="118">
        <v>50</v>
      </c>
      <c r="D417" s="114">
        <f t="shared" si="6"/>
        <v>7.142857142857143</v>
      </c>
    </row>
    <row r="418" spans="1:4" ht="15">
      <c r="A418" s="117" t="s">
        <v>406</v>
      </c>
      <c r="B418" s="118">
        <v>17</v>
      </c>
      <c r="C418" s="118">
        <v>24</v>
      </c>
      <c r="D418" s="114">
        <f t="shared" si="6"/>
        <v>1.411764705882353</v>
      </c>
    </row>
    <row r="419" spans="1:4" ht="15">
      <c r="A419" s="117" t="s">
        <v>407</v>
      </c>
      <c r="B419" s="118"/>
      <c r="C419" s="118"/>
      <c r="D419" s="114" t="e">
        <f t="shared" si="6"/>
        <v>#DIV/0!</v>
      </c>
    </row>
    <row r="420" spans="1:4" ht="15">
      <c r="A420" s="117" t="s">
        <v>408</v>
      </c>
      <c r="B420" s="118"/>
      <c r="C420" s="118"/>
      <c r="D420" s="114" t="e">
        <f t="shared" si="6"/>
        <v>#DIV/0!</v>
      </c>
    </row>
    <row r="421" spans="1:4" ht="15">
      <c r="A421" s="117" t="s">
        <v>409</v>
      </c>
      <c r="B421" s="118"/>
      <c r="C421" s="118"/>
      <c r="D421" s="114" t="e">
        <f t="shared" si="6"/>
        <v>#DIV/0!</v>
      </c>
    </row>
    <row r="422" spans="1:4" ht="15">
      <c r="A422" s="117" t="s">
        <v>410</v>
      </c>
      <c r="B422" s="118">
        <v>243</v>
      </c>
      <c r="C422" s="118">
        <v>177</v>
      </c>
      <c r="D422" s="114">
        <f t="shared" si="6"/>
        <v>0.7283950617283951</v>
      </c>
    </row>
    <row r="423" spans="1:4" ht="15">
      <c r="A423" s="119" t="s">
        <v>411</v>
      </c>
      <c r="B423" s="118"/>
      <c r="C423" s="118"/>
      <c r="D423" s="114" t="e">
        <f t="shared" si="6"/>
        <v>#DIV/0!</v>
      </c>
    </row>
    <row r="424" spans="1:4" ht="15">
      <c r="A424" s="117" t="s">
        <v>412</v>
      </c>
      <c r="B424" s="118"/>
      <c r="C424" s="118"/>
      <c r="D424" s="114" t="e">
        <f t="shared" si="6"/>
        <v>#DIV/0!</v>
      </c>
    </row>
    <row r="425" spans="1:4" ht="15">
      <c r="A425" s="117" t="s">
        <v>413</v>
      </c>
      <c r="B425" s="118"/>
      <c r="C425" s="118"/>
      <c r="D425" s="114" t="e">
        <f t="shared" si="6"/>
        <v>#DIV/0!</v>
      </c>
    </row>
    <row r="426" spans="1:4" ht="15">
      <c r="A426" s="117" t="s">
        <v>414</v>
      </c>
      <c r="B426" s="118"/>
      <c r="C426" s="118"/>
      <c r="D426" s="114" t="e">
        <f t="shared" si="6"/>
        <v>#DIV/0!</v>
      </c>
    </row>
    <row r="427" spans="1:4" ht="15">
      <c r="A427" s="117" t="s">
        <v>415</v>
      </c>
      <c r="B427" s="118"/>
      <c r="C427" s="118"/>
      <c r="D427" s="114" t="e">
        <f t="shared" si="6"/>
        <v>#DIV/0!</v>
      </c>
    </row>
    <row r="428" spans="1:4" ht="15">
      <c r="A428" s="119" t="s">
        <v>416</v>
      </c>
      <c r="B428" s="118">
        <v>98</v>
      </c>
      <c r="C428" s="118">
        <v>100</v>
      </c>
      <c r="D428" s="114">
        <f t="shared" si="6"/>
        <v>1.0204081632653061</v>
      </c>
    </row>
    <row r="429" spans="1:4" ht="15">
      <c r="A429" s="117" t="s">
        <v>417</v>
      </c>
      <c r="B429" s="118">
        <v>10</v>
      </c>
      <c r="C429" s="118">
        <v>50</v>
      </c>
      <c r="D429" s="114">
        <f t="shared" si="6"/>
        <v>5</v>
      </c>
    </row>
    <row r="430" spans="1:4" ht="15">
      <c r="A430" s="117" t="s">
        <v>418</v>
      </c>
      <c r="B430" s="118">
        <v>10</v>
      </c>
      <c r="C430" s="118">
        <v>50</v>
      </c>
      <c r="D430" s="114">
        <f t="shared" si="6"/>
        <v>5</v>
      </c>
    </row>
    <row r="431" spans="1:4" ht="15">
      <c r="A431" s="117" t="s">
        <v>416</v>
      </c>
      <c r="B431" s="118">
        <v>78</v>
      </c>
      <c r="C431" s="118"/>
      <c r="D431" s="114">
        <f t="shared" si="6"/>
        <v>0</v>
      </c>
    </row>
    <row r="432" spans="1:4" ht="15">
      <c r="A432" s="121" t="s">
        <v>419</v>
      </c>
      <c r="B432" s="118">
        <f>B433+B447+B461+B470+B474+B484+B492+B498+B505+B514+B519+B524+B527+B530+B544+B547+B551+B556</f>
        <v>41456</v>
      </c>
      <c r="C432" s="118">
        <f>C433+C447+C461+C470+C474+C484+C492+C498+C505+C514+C519+C524+C527+C530+C544+C547+C551+C556</f>
        <v>43742</v>
      </c>
      <c r="D432" s="114">
        <f t="shared" si="6"/>
        <v>1.055142802006947</v>
      </c>
    </row>
    <row r="433" spans="1:4" ht="15">
      <c r="A433" s="119" t="s">
        <v>420</v>
      </c>
      <c r="B433" s="118">
        <v>1092</v>
      </c>
      <c r="C433" s="118">
        <v>2101</v>
      </c>
      <c r="D433" s="114">
        <f t="shared" si="6"/>
        <v>1.923992673992674</v>
      </c>
    </row>
    <row r="434" spans="1:4" ht="15">
      <c r="A434" s="117" t="s">
        <v>131</v>
      </c>
      <c r="B434" s="118">
        <v>187</v>
      </c>
      <c r="C434" s="118">
        <v>191</v>
      </c>
      <c r="D434" s="114">
        <f t="shared" si="6"/>
        <v>1.0213903743315509</v>
      </c>
    </row>
    <row r="435" spans="1:4" ht="15">
      <c r="A435" s="117" t="s">
        <v>132</v>
      </c>
      <c r="B435" s="118"/>
      <c r="C435" s="118"/>
      <c r="D435" s="114" t="e">
        <f t="shared" si="6"/>
        <v>#DIV/0!</v>
      </c>
    </row>
    <row r="436" spans="1:4" ht="15">
      <c r="A436" s="117" t="s">
        <v>133</v>
      </c>
      <c r="B436" s="118"/>
      <c r="C436" s="118"/>
      <c r="D436" s="114" t="e">
        <f t="shared" si="6"/>
        <v>#DIV/0!</v>
      </c>
    </row>
    <row r="437" spans="1:4" ht="15">
      <c r="A437" s="117" t="s">
        <v>421</v>
      </c>
      <c r="B437" s="118"/>
      <c r="C437" s="118"/>
      <c r="D437" s="114" t="e">
        <f t="shared" si="6"/>
        <v>#DIV/0!</v>
      </c>
    </row>
    <row r="438" spans="1:4" ht="15">
      <c r="A438" s="117" t="s">
        <v>422</v>
      </c>
      <c r="B438" s="118">
        <v>8</v>
      </c>
      <c r="C438" s="118"/>
      <c r="D438" s="114">
        <f t="shared" si="6"/>
        <v>0</v>
      </c>
    </row>
    <row r="439" spans="1:4" ht="15">
      <c r="A439" s="117" t="s">
        <v>423</v>
      </c>
      <c r="B439" s="118"/>
      <c r="C439" s="118"/>
      <c r="D439" s="114" t="e">
        <f t="shared" si="6"/>
        <v>#DIV/0!</v>
      </c>
    </row>
    <row r="440" spans="1:4" ht="15">
      <c r="A440" s="117" t="s">
        <v>424</v>
      </c>
      <c r="B440" s="118">
        <v>7</v>
      </c>
      <c r="C440" s="118">
        <v>40</v>
      </c>
      <c r="D440" s="114">
        <f t="shared" si="6"/>
        <v>5.714285714285714</v>
      </c>
    </row>
    <row r="441" spans="1:4" ht="15">
      <c r="A441" s="117" t="s">
        <v>166</v>
      </c>
      <c r="B441" s="118"/>
      <c r="C441" s="118"/>
      <c r="D441" s="114" t="e">
        <f t="shared" si="6"/>
        <v>#DIV/0!</v>
      </c>
    </row>
    <row r="442" spans="1:4" ht="15">
      <c r="A442" s="117" t="s">
        <v>425</v>
      </c>
      <c r="B442" s="118">
        <v>886</v>
      </c>
      <c r="C442" s="118">
        <v>870</v>
      </c>
      <c r="D442" s="114">
        <f t="shared" si="6"/>
        <v>0.981941309255079</v>
      </c>
    </row>
    <row r="443" spans="1:4" ht="15">
      <c r="A443" s="117" t="s">
        <v>426</v>
      </c>
      <c r="B443" s="118"/>
      <c r="C443" s="118"/>
      <c r="D443" s="114" t="e">
        <f t="shared" si="6"/>
        <v>#DIV/0!</v>
      </c>
    </row>
    <row r="444" spans="1:4" ht="15">
      <c r="A444" s="117" t="s">
        <v>427</v>
      </c>
      <c r="B444" s="118"/>
      <c r="C444" s="118"/>
      <c r="D444" s="114" t="e">
        <f t="shared" si="6"/>
        <v>#DIV/0!</v>
      </c>
    </row>
    <row r="445" spans="1:4" ht="15">
      <c r="A445" s="117" t="s">
        <v>428</v>
      </c>
      <c r="B445" s="118">
        <v>4</v>
      </c>
      <c r="C445" s="118"/>
      <c r="D445" s="114">
        <f t="shared" si="6"/>
        <v>0</v>
      </c>
    </row>
    <row r="446" spans="1:4" ht="15">
      <c r="A446" s="117" t="s">
        <v>429</v>
      </c>
      <c r="B446" s="118"/>
      <c r="C446" s="118">
        <v>1000</v>
      </c>
      <c r="D446" s="114" t="e">
        <f t="shared" si="6"/>
        <v>#DIV/0!</v>
      </c>
    </row>
    <row r="447" spans="1:4" ht="15">
      <c r="A447" s="119" t="s">
        <v>430</v>
      </c>
      <c r="B447" s="118">
        <v>817</v>
      </c>
      <c r="C447" s="118">
        <v>360</v>
      </c>
      <c r="D447" s="114">
        <f t="shared" si="6"/>
        <v>0.44063647490820074</v>
      </c>
    </row>
    <row r="448" spans="1:4" ht="15">
      <c r="A448" s="117" t="s">
        <v>131</v>
      </c>
      <c r="B448" s="118">
        <v>23</v>
      </c>
      <c r="C448" s="118">
        <v>23</v>
      </c>
      <c r="D448" s="114">
        <f t="shared" si="6"/>
        <v>1</v>
      </c>
    </row>
    <row r="449" spans="1:4" ht="15">
      <c r="A449" s="117" t="s">
        <v>132</v>
      </c>
      <c r="B449" s="118">
        <v>1</v>
      </c>
      <c r="C449" s="118"/>
      <c r="D449" s="114">
        <f t="shared" si="6"/>
        <v>0</v>
      </c>
    </row>
    <row r="450" spans="1:4" ht="15">
      <c r="A450" s="117" t="s">
        <v>133</v>
      </c>
      <c r="B450" s="118"/>
      <c r="C450" s="118"/>
      <c r="D450" s="114" t="e">
        <f t="shared" si="6"/>
        <v>#DIV/0!</v>
      </c>
    </row>
    <row r="451" spans="1:4" ht="15">
      <c r="A451" s="117" t="s">
        <v>431</v>
      </c>
      <c r="B451" s="118"/>
      <c r="C451" s="118"/>
      <c r="D451" s="114" t="e">
        <f t="shared" si="6"/>
        <v>#DIV/0!</v>
      </c>
    </row>
    <row r="452" spans="1:4" ht="15">
      <c r="A452" s="117" t="s">
        <v>432</v>
      </c>
      <c r="B452" s="118">
        <v>335</v>
      </c>
      <c r="C452" s="118">
        <v>70</v>
      </c>
      <c r="D452" s="114">
        <f t="shared" si="6"/>
        <v>0.208955223880597</v>
      </c>
    </row>
    <row r="453" spans="1:4" ht="15">
      <c r="A453" s="117" t="s">
        <v>433</v>
      </c>
      <c r="B453" s="118"/>
      <c r="C453" s="118"/>
      <c r="D453" s="114" t="e">
        <f t="shared" si="6"/>
        <v>#DIV/0!</v>
      </c>
    </row>
    <row r="454" spans="1:4" ht="15">
      <c r="A454" s="117" t="s">
        <v>434</v>
      </c>
      <c r="B454" s="118">
        <v>30</v>
      </c>
      <c r="C454" s="118"/>
      <c r="D454" s="114">
        <f aca="true" t="shared" si="7" ref="D454:D517">C454/B454*100%</f>
        <v>0</v>
      </c>
    </row>
    <row r="455" spans="1:4" ht="15">
      <c r="A455" s="117" t="s">
        <v>435</v>
      </c>
      <c r="B455" s="118">
        <v>148</v>
      </c>
      <c r="C455" s="118">
        <v>267</v>
      </c>
      <c r="D455" s="114">
        <f t="shared" si="7"/>
        <v>1.804054054054054</v>
      </c>
    </row>
    <row r="456" spans="1:4" ht="15">
      <c r="A456" s="117" t="s">
        <v>436</v>
      </c>
      <c r="B456" s="118"/>
      <c r="C456" s="118"/>
      <c r="D456" s="114" t="e">
        <f t="shared" si="7"/>
        <v>#DIV/0!</v>
      </c>
    </row>
    <row r="457" spans="1:4" ht="15">
      <c r="A457" s="117" t="s">
        <v>437</v>
      </c>
      <c r="B457" s="118">
        <v>280</v>
      </c>
      <c r="C457" s="118"/>
      <c r="D457" s="114">
        <f t="shared" si="7"/>
        <v>0</v>
      </c>
    </row>
    <row r="458" spans="1:4" ht="15">
      <c r="A458" s="119" t="s">
        <v>438</v>
      </c>
      <c r="B458" s="118"/>
      <c r="C458" s="118"/>
      <c r="D458" s="114" t="e">
        <f t="shared" si="7"/>
        <v>#DIV/0!</v>
      </c>
    </row>
    <row r="459" spans="1:4" ht="15">
      <c r="A459" s="117" t="s">
        <v>439</v>
      </c>
      <c r="B459" s="118"/>
      <c r="C459" s="118"/>
      <c r="D459" s="114" t="e">
        <f t="shared" si="7"/>
        <v>#DIV/0!</v>
      </c>
    </row>
    <row r="460" spans="1:4" ht="15">
      <c r="A460" s="117" t="s">
        <v>440</v>
      </c>
      <c r="B460" s="118"/>
      <c r="C460" s="118"/>
      <c r="D460" s="114" t="e">
        <f t="shared" si="7"/>
        <v>#DIV/0!</v>
      </c>
    </row>
    <row r="461" spans="1:4" ht="15">
      <c r="A461" s="119" t="s">
        <v>441</v>
      </c>
      <c r="B461" s="118">
        <v>20022</v>
      </c>
      <c r="C461" s="118">
        <v>23838</v>
      </c>
      <c r="D461" s="114">
        <f t="shared" si="7"/>
        <v>1.1905903506143243</v>
      </c>
    </row>
    <row r="462" spans="1:4" ht="15">
      <c r="A462" s="117" t="s">
        <v>442</v>
      </c>
      <c r="B462" s="118"/>
      <c r="C462" s="118"/>
      <c r="D462" s="114" t="e">
        <f t="shared" si="7"/>
        <v>#DIV/0!</v>
      </c>
    </row>
    <row r="463" spans="1:4" ht="15">
      <c r="A463" s="117" t="s">
        <v>443</v>
      </c>
      <c r="B463" s="118">
        <v>12704</v>
      </c>
      <c r="C463" s="118">
        <v>5855</v>
      </c>
      <c r="D463" s="114">
        <f t="shared" si="7"/>
        <v>0.46087846347607053</v>
      </c>
    </row>
    <row r="464" spans="1:4" ht="15">
      <c r="A464" s="117" t="s">
        <v>444</v>
      </c>
      <c r="B464" s="118">
        <v>137</v>
      </c>
      <c r="C464" s="118">
        <v>147</v>
      </c>
      <c r="D464" s="114">
        <f t="shared" si="7"/>
        <v>1.072992700729927</v>
      </c>
    </row>
    <row r="465" spans="1:4" ht="15">
      <c r="A465" s="117" t="s">
        <v>445</v>
      </c>
      <c r="B465" s="118">
        <v>6757</v>
      </c>
      <c r="C465" s="118">
        <v>2715</v>
      </c>
      <c r="D465" s="114">
        <f t="shared" si="7"/>
        <v>0.40180553500073996</v>
      </c>
    </row>
    <row r="466" spans="1:4" ht="15">
      <c r="A466" s="117" t="s">
        <v>446</v>
      </c>
      <c r="B466" s="118"/>
      <c r="C466" s="118">
        <v>10645</v>
      </c>
      <c r="D466" s="114" t="e">
        <f t="shared" si="7"/>
        <v>#DIV/0!</v>
      </c>
    </row>
    <row r="467" spans="1:4" ht="15">
      <c r="A467" s="117" t="s">
        <v>447</v>
      </c>
      <c r="B467" s="118"/>
      <c r="C467" s="118">
        <v>4351</v>
      </c>
      <c r="D467" s="114" t="e">
        <f t="shared" si="7"/>
        <v>#DIV/0!</v>
      </c>
    </row>
    <row r="468" spans="1:4" ht="15">
      <c r="A468" s="117" t="s">
        <v>448</v>
      </c>
      <c r="B468" s="118"/>
      <c r="C468" s="118"/>
      <c r="D468" s="114" t="e">
        <f t="shared" si="7"/>
        <v>#DIV/0!</v>
      </c>
    </row>
    <row r="469" spans="1:4" ht="15">
      <c r="A469" s="117" t="s">
        <v>449</v>
      </c>
      <c r="B469" s="118">
        <v>424</v>
      </c>
      <c r="C469" s="118">
        <v>125</v>
      </c>
      <c r="D469" s="114">
        <f t="shared" si="7"/>
        <v>0.294811320754717</v>
      </c>
    </row>
    <row r="470" spans="1:4" ht="15">
      <c r="A470" s="119" t="s">
        <v>450</v>
      </c>
      <c r="B470" s="118">
        <v>199</v>
      </c>
      <c r="C470" s="118">
        <v>40</v>
      </c>
      <c r="D470" s="114">
        <f t="shared" si="7"/>
        <v>0.20100502512562815</v>
      </c>
    </row>
    <row r="471" spans="1:4" ht="15">
      <c r="A471" s="117" t="s">
        <v>451</v>
      </c>
      <c r="B471" s="118">
        <v>168</v>
      </c>
      <c r="C471" s="118"/>
      <c r="D471" s="114">
        <f t="shared" si="7"/>
        <v>0</v>
      </c>
    </row>
    <row r="472" spans="1:4" ht="15">
      <c r="A472" s="117" t="s">
        <v>452</v>
      </c>
      <c r="B472" s="118"/>
      <c r="C472" s="118"/>
      <c r="D472" s="114" t="e">
        <f t="shared" si="7"/>
        <v>#DIV/0!</v>
      </c>
    </row>
    <row r="473" spans="1:4" ht="15">
      <c r="A473" s="117" t="s">
        <v>453</v>
      </c>
      <c r="B473" s="118">
        <v>31</v>
      </c>
      <c r="C473" s="118">
        <v>40</v>
      </c>
      <c r="D473" s="114">
        <f t="shared" si="7"/>
        <v>1.2903225806451613</v>
      </c>
    </row>
    <row r="474" spans="1:4" ht="15">
      <c r="A474" s="119" t="s">
        <v>454</v>
      </c>
      <c r="B474" s="118">
        <v>1225</v>
      </c>
      <c r="C474" s="118">
        <v>900</v>
      </c>
      <c r="D474" s="114">
        <f t="shared" si="7"/>
        <v>0.7346938775510204</v>
      </c>
    </row>
    <row r="475" spans="1:4" ht="15">
      <c r="A475" s="117" t="s">
        <v>455</v>
      </c>
      <c r="B475" s="118"/>
      <c r="C475" s="118"/>
      <c r="D475" s="114" t="e">
        <f t="shared" si="7"/>
        <v>#DIV/0!</v>
      </c>
    </row>
    <row r="476" spans="1:4" ht="15">
      <c r="A476" s="117" t="s">
        <v>456</v>
      </c>
      <c r="B476" s="118"/>
      <c r="C476" s="118"/>
      <c r="D476" s="114" t="e">
        <f t="shared" si="7"/>
        <v>#DIV/0!</v>
      </c>
    </row>
    <row r="477" spans="1:4" ht="15">
      <c r="A477" s="117" t="s">
        <v>457</v>
      </c>
      <c r="B477" s="118"/>
      <c r="C477" s="118"/>
      <c r="D477" s="114" t="e">
        <f t="shared" si="7"/>
        <v>#DIV/0!</v>
      </c>
    </row>
    <row r="478" spans="1:4" ht="15">
      <c r="A478" s="117" t="s">
        <v>458</v>
      </c>
      <c r="B478" s="118">
        <v>347</v>
      </c>
      <c r="C478" s="118"/>
      <c r="D478" s="114">
        <f t="shared" si="7"/>
        <v>0</v>
      </c>
    </row>
    <row r="479" spans="1:4" ht="15">
      <c r="A479" s="117" t="s">
        <v>459</v>
      </c>
      <c r="B479" s="118"/>
      <c r="C479" s="118"/>
      <c r="D479" s="114" t="e">
        <f t="shared" si="7"/>
        <v>#DIV/0!</v>
      </c>
    </row>
    <row r="480" spans="1:4" ht="15">
      <c r="A480" s="117" t="s">
        <v>460</v>
      </c>
      <c r="B480" s="118">
        <v>9</v>
      </c>
      <c r="C480" s="118">
        <v>50</v>
      </c>
      <c r="D480" s="114">
        <f t="shared" si="7"/>
        <v>5.555555555555555</v>
      </c>
    </row>
    <row r="481" spans="1:4" ht="15">
      <c r="A481" s="117" t="s">
        <v>461</v>
      </c>
      <c r="B481" s="118"/>
      <c r="C481" s="118"/>
      <c r="D481" s="114" t="e">
        <f t="shared" si="7"/>
        <v>#DIV/0!</v>
      </c>
    </row>
    <row r="482" spans="1:4" ht="15">
      <c r="A482" s="117" t="s">
        <v>462</v>
      </c>
      <c r="B482" s="118"/>
      <c r="C482" s="118"/>
      <c r="D482" s="114" t="e">
        <f t="shared" si="7"/>
        <v>#DIV/0!</v>
      </c>
    </row>
    <row r="483" spans="1:4" ht="15">
      <c r="A483" s="117" t="s">
        <v>463</v>
      </c>
      <c r="B483" s="118">
        <v>869</v>
      </c>
      <c r="C483" s="118">
        <v>850</v>
      </c>
      <c r="D483" s="114">
        <f t="shared" si="7"/>
        <v>0.9781357882623706</v>
      </c>
    </row>
    <row r="484" spans="1:4" ht="15">
      <c r="A484" s="119" t="s">
        <v>464</v>
      </c>
      <c r="B484" s="118">
        <v>1496</v>
      </c>
      <c r="C484" s="118">
        <v>1625</v>
      </c>
      <c r="D484" s="114">
        <f t="shared" si="7"/>
        <v>1.0862299465240641</v>
      </c>
    </row>
    <row r="485" spans="1:4" ht="15">
      <c r="A485" s="117" t="s">
        <v>465</v>
      </c>
      <c r="B485" s="118">
        <v>46</v>
      </c>
      <c r="C485" s="118">
        <v>21</v>
      </c>
      <c r="D485" s="114">
        <f t="shared" si="7"/>
        <v>0.45652173913043476</v>
      </c>
    </row>
    <row r="486" spans="1:4" ht="15">
      <c r="A486" s="117" t="s">
        <v>466</v>
      </c>
      <c r="B486" s="118">
        <v>137</v>
      </c>
      <c r="C486" s="118">
        <v>167</v>
      </c>
      <c r="D486" s="114">
        <f t="shared" si="7"/>
        <v>1.218978102189781</v>
      </c>
    </row>
    <row r="487" spans="1:4" ht="15">
      <c r="A487" s="117" t="s">
        <v>467</v>
      </c>
      <c r="B487" s="118">
        <v>50</v>
      </c>
      <c r="C487" s="118">
        <v>114</v>
      </c>
      <c r="D487" s="114">
        <f t="shared" si="7"/>
        <v>2.28</v>
      </c>
    </row>
    <row r="488" spans="1:4" ht="15">
      <c r="A488" s="117" t="s">
        <v>468</v>
      </c>
      <c r="B488" s="118"/>
      <c r="C488" s="118"/>
      <c r="D488" s="114" t="e">
        <f t="shared" si="7"/>
        <v>#DIV/0!</v>
      </c>
    </row>
    <row r="489" spans="1:4" ht="15">
      <c r="A489" s="117" t="s">
        <v>469</v>
      </c>
      <c r="B489" s="118">
        <v>47</v>
      </c>
      <c r="C489" s="118">
        <v>78</v>
      </c>
      <c r="D489" s="114">
        <f t="shared" si="7"/>
        <v>1.6595744680851063</v>
      </c>
    </row>
    <row r="490" spans="1:4" ht="15">
      <c r="A490" s="117" t="s">
        <v>470</v>
      </c>
      <c r="B490" s="118"/>
      <c r="C490" s="118"/>
      <c r="D490" s="114" t="e">
        <f t="shared" si="7"/>
        <v>#DIV/0!</v>
      </c>
    </row>
    <row r="491" spans="1:4" ht="15">
      <c r="A491" s="117" t="s">
        <v>471</v>
      </c>
      <c r="B491" s="118">
        <v>1216</v>
      </c>
      <c r="C491" s="118">
        <v>1245</v>
      </c>
      <c r="D491" s="114">
        <f t="shared" si="7"/>
        <v>1.0238486842105263</v>
      </c>
    </row>
    <row r="492" spans="1:4" ht="15">
      <c r="A492" s="119" t="s">
        <v>472</v>
      </c>
      <c r="B492" s="118">
        <v>148</v>
      </c>
      <c r="C492" s="118">
        <v>278</v>
      </c>
      <c r="D492" s="114">
        <f t="shared" si="7"/>
        <v>1.8783783783783783</v>
      </c>
    </row>
    <row r="493" spans="1:4" ht="15">
      <c r="A493" s="117" t="s">
        <v>473</v>
      </c>
      <c r="B493" s="118">
        <v>90</v>
      </c>
      <c r="C493" s="118">
        <v>152</v>
      </c>
      <c r="D493" s="114">
        <f t="shared" si="7"/>
        <v>1.6888888888888889</v>
      </c>
    </row>
    <row r="494" spans="1:4" ht="15">
      <c r="A494" s="117" t="s">
        <v>474</v>
      </c>
      <c r="B494" s="118">
        <v>39</v>
      </c>
      <c r="C494" s="118">
        <v>86</v>
      </c>
      <c r="D494" s="114">
        <f t="shared" si="7"/>
        <v>2.2051282051282053</v>
      </c>
    </row>
    <row r="495" spans="1:4" ht="15">
      <c r="A495" s="117" t="s">
        <v>475</v>
      </c>
      <c r="B495" s="118">
        <v>2</v>
      </c>
      <c r="C495" s="118">
        <v>10</v>
      </c>
      <c r="D495" s="114">
        <f t="shared" si="7"/>
        <v>5</v>
      </c>
    </row>
    <row r="496" spans="1:4" ht="15">
      <c r="A496" s="117" t="s">
        <v>476</v>
      </c>
      <c r="B496" s="118">
        <v>17</v>
      </c>
      <c r="C496" s="118">
        <v>30</v>
      </c>
      <c r="D496" s="114">
        <f t="shared" si="7"/>
        <v>1.7647058823529411</v>
      </c>
    </row>
    <row r="497" spans="1:4" ht="15">
      <c r="A497" s="117" t="s">
        <v>477</v>
      </c>
      <c r="B497" s="118"/>
      <c r="C497" s="118"/>
      <c r="D497" s="114" t="e">
        <f t="shared" si="7"/>
        <v>#DIV/0!</v>
      </c>
    </row>
    <row r="498" spans="1:4" ht="15">
      <c r="A498" s="119" t="s">
        <v>478</v>
      </c>
      <c r="B498" s="118">
        <v>435</v>
      </c>
      <c r="C498" s="118">
        <v>507</v>
      </c>
      <c r="D498" s="114">
        <f t="shared" si="7"/>
        <v>1.1655172413793105</v>
      </c>
    </row>
    <row r="499" spans="1:4" ht="15">
      <c r="A499" s="117" t="s">
        <v>479</v>
      </c>
      <c r="B499" s="118">
        <v>35</v>
      </c>
      <c r="C499" s="118">
        <v>53</v>
      </c>
      <c r="D499" s="114">
        <f t="shared" si="7"/>
        <v>1.5142857142857142</v>
      </c>
    </row>
    <row r="500" spans="1:4" ht="15">
      <c r="A500" s="117" t="s">
        <v>480</v>
      </c>
      <c r="B500" s="118">
        <v>274</v>
      </c>
      <c r="C500" s="118">
        <v>286</v>
      </c>
      <c r="D500" s="114">
        <f t="shared" si="7"/>
        <v>1.0437956204379562</v>
      </c>
    </row>
    <row r="501" spans="1:4" ht="15">
      <c r="A501" s="117" t="s">
        <v>481</v>
      </c>
      <c r="B501" s="118"/>
      <c r="C501" s="118"/>
      <c r="D501" s="114" t="e">
        <f t="shared" si="7"/>
        <v>#DIV/0!</v>
      </c>
    </row>
    <row r="502" spans="1:4" ht="15">
      <c r="A502" s="117" t="s">
        <v>482</v>
      </c>
      <c r="B502" s="118"/>
      <c r="C502" s="118"/>
      <c r="D502" s="114" t="e">
        <f t="shared" si="7"/>
        <v>#DIV/0!</v>
      </c>
    </row>
    <row r="503" spans="1:4" ht="15">
      <c r="A503" s="117" t="s">
        <v>483</v>
      </c>
      <c r="B503" s="118">
        <v>126</v>
      </c>
      <c r="C503" s="118">
        <v>168</v>
      </c>
      <c r="D503" s="114">
        <f t="shared" si="7"/>
        <v>1.3333333333333333</v>
      </c>
    </row>
    <row r="504" spans="1:4" ht="15">
      <c r="A504" s="117" t="s">
        <v>484</v>
      </c>
      <c r="B504" s="118"/>
      <c r="C504" s="118"/>
      <c r="D504" s="114" t="e">
        <f t="shared" si="7"/>
        <v>#DIV/0!</v>
      </c>
    </row>
    <row r="505" spans="1:4" ht="15">
      <c r="A505" s="119" t="s">
        <v>485</v>
      </c>
      <c r="B505" s="118">
        <v>556</v>
      </c>
      <c r="C505" s="118">
        <v>196</v>
      </c>
      <c r="D505" s="114">
        <f t="shared" si="7"/>
        <v>0.35251798561151076</v>
      </c>
    </row>
    <row r="506" spans="1:4" ht="15">
      <c r="A506" s="117" t="s">
        <v>131</v>
      </c>
      <c r="B506" s="118">
        <v>93</v>
      </c>
      <c r="C506" s="118">
        <v>96</v>
      </c>
      <c r="D506" s="114">
        <f t="shared" si="7"/>
        <v>1.032258064516129</v>
      </c>
    </row>
    <row r="507" spans="1:4" ht="15">
      <c r="A507" s="117" t="s">
        <v>132</v>
      </c>
      <c r="B507" s="118">
        <v>4</v>
      </c>
      <c r="C507" s="118"/>
      <c r="D507" s="114">
        <f t="shared" si="7"/>
        <v>0</v>
      </c>
    </row>
    <row r="508" spans="1:4" ht="15">
      <c r="A508" s="117" t="s">
        <v>133</v>
      </c>
      <c r="B508" s="118"/>
      <c r="C508" s="118"/>
      <c r="D508" s="114" t="e">
        <f t="shared" si="7"/>
        <v>#DIV/0!</v>
      </c>
    </row>
    <row r="509" spans="1:4" ht="15">
      <c r="A509" s="117" t="s">
        <v>486</v>
      </c>
      <c r="B509" s="118">
        <v>198</v>
      </c>
      <c r="C509" s="118">
        <v>50</v>
      </c>
      <c r="D509" s="114">
        <f t="shared" si="7"/>
        <v>0.25252525252525254</v>
      </c>
    </row>
    <row r="510" spans="1:4" ht="15">
      <c r="A510" s="117" t="s">
        <v>487</v>
      </c>
      <c r="B510" s="118">
        <v>58</v>
      </c>
      <c r="C510" s="118">
        <v>50</v>
      </c>
      <c r="D510" s="114">
        <f t="shared" si="7"/>
        <v>0.8620689655172413</v>
      </c>
    </row>
    <row r="511" spans="1:4" ht="15">
      <c r="A511" s="117" t="s">
        <v>488</v>
      </c>
      <c r="B511" s="118"/>
      <c r="C511" s="118"/>
      <c r="D511" s="114" t="e">
        <f t="shared" si="7"/>
        <v>#DIV/0!</v>
      </c>
    </row>
    <row r="512" spans="1:4" ht="15">
      <c r="A512" s="117" t="s">
        <v>489</v>
      </c>
      <c r="B512" s="118">
        <v>203</v>
      </c>
      <c r="C512" s="118"/>
      <c r="D512" s="114">
        <f t="shared" si="7"/>
        <v>0</v>
      </c>
    </row>
    <row r="513" spans="1:4" ht="15">
      <c r="A513" s="117" t="s">
        <v>490</v>
      </c>
      <c r="B513" s="118"/>
      <c r="C513" s="118"/>
      <c r="D513" s="114" t="e">
        <f t="shared" si="7"/>
        <v>#DIV/0!</v>
      </c>
    </row>
    <row r="514" spans="1:4" ht="15">
      <c r="A514" s="119" t="s">
        <v>491</v>
      </c>
      <c r="B514" s="118">
        <v>231</v>
      </c>
      <c r="C514" s="118">
        <v>300</v>
      </c>
      <c r="D514" s="114">
        <f t="shared" si="7"/>
        <v>1.2987012987012987</v>
      </c>
    </row>
    <row r="515" spans="1:4" ht="15">
      <c r="A515" s="117" t="s">
        <v>492</v>
      </c>
      <c r="B515" s="118">
        <v>235</v>
      </c>
      <c r="C515" s="118">
        <v>300</v>
      </c>
      <c r="D515" s="114">
        <f t="shared" si="7"/>
        <v>1.2765957446808511</v>
      </c>
    </row>
    <row r="516" spans="1:4" ht="15">
      <c r="A516" s="117" t="s">
        <v>493</v>
      </c>
      <c r="B516" s="118">
        <v>-4</v>
      </c>
      <c r="C516" s="118"/>
      <c r="D516" s="114">
        <f t="shared" si="7"/>
        <v>0</v>
      </c>
    </row>
    <row r="517" spans="1:4" ht="15">
      <c r="A517" s="117" t="s">
        <v>494</v>
      </c>
      <c r="B517" s="118"/>
      <c r="C517" s="118"/>
      <c r="D517" s="114" t="e">
        <f t="shared" si="7"/>
        <v>#DIV/0!</v>
      </c>
    </row>
    <row r="518" spans="1:4" ht="15">
      <c r="A518" s="117" t="s">
        <v>495</v>
      </c>
      <c r="B518" s="118"/>
      <c r="C518" s="118"/>
      <c r="D518" s="114" t="e">
        <f aca="true" t="shared" si="8" ref="D518:D581">C518/B518*100%</f>
        <v>#DIV/0!</v>
      </c>
    </row>
    <row r="519" spans="1:4" ht="15">
      <c r="A519" s="119" t="s">
        <v>496</v>
      </c>
      <c r="B519" s="118">
        <v>22</v>
      </c>
      <c r="C519" s="118">
        <v>10</v>
      </c>
      <c r="D519" s="114">
        <f t="shared" si="8"/>
        <v>0.45454545454545453</v>
      </c>
    </row>
    <row r="520" spans="1:4" ht="15">
      <c r="A520" s="117" t="s">
        <v>131</v>
      </c>
      <c r="B520" s="118"/>
      <c r="C520" s="118"/>
      <c r="D520" s="114" t="e">
        <f t="shared" si="8"/>
        <v>#DIV/0!</v>
      </c>
    </row>
    <row r="521" spans="1:4" ht="15">
      <c r="A521" s="117" t="s">
        <v>132</v>
      </c>
      <c r="B521" s="118">
        <v>3</v>
      </c>
      <c r="C521" s="118">
        <v>10</v>
      </c>
      <c r="D521" s="114">
        <f t="shared" si="8"/>
        <v>3.3333333333333335</v>
      </c>
    </row>
    <row r="522" spans="1:4" ht="15">
      <c r="A522" s="117" t="s">
        <v>133</v>
      </c>
      <c r="B522" s="118"/>
      <c r="C522" s="118"/>
      <c r="D522" s="114" t="e">
        <f t="shared" si="8"/>
        <v>#DIV/0!</v>
      </c>
    </row>
    <row r="523" spans="1:4" ht="15">
      <c r="A523" s="117" t="s">
        <v>497</v>
      </c>
      <c r="B523" s="118">
        <v>19</v>
      </c>
      <c r="C523" s="118"/>
      <c r="D523" s="114">
        <f t="shared" si="8"/>
        <v>0</v>
      </c>
    </row>
    <row r="524" spans="1:4" ht="15">
      <c r="A524" s="119" t="s">
        <v>498</v>
      </c>
      <c r="B524" s="118">
        <v>4491</v>
      </c>
      <c r="C524" s="118">
        <v>4164</v>
      </c>
      <c r="D524" s="114">
        <f t="shared" si="8"/>
        <v>0.927187708750835</v>
      </c>
    </row>
    <row r="525" spans="1:4" ht="15">
      <c r="A525" s="117" t="s">
        <v>499</v>
      </c>
      <c r="B525" s="118">
        <v>1320</v>
      </c>
      <c r="C525" s="118">
        <v>2103</v>
      </c>
      <c r="D525" s="114">
        <f t="shared" si="8"/>
        <v>1.5931818181818183</v>
      </c>
    </row>
    <row r="526" spans="1:4" ht="15">
      <c r="A526" s="117" t="s">
        <v>500</v>
      </c>
      <c r="B526" s="118">
        <v>3171</v>
      </c>
      <c r="C526" s="118">
        <v>2061</v>
      </c>
      <c r="D526" s="114">
        <f t="shared" si="8"/>
        <v>0.6499526963103122</v>
      </c>
    </row>
    <row r="527" spans="1:4" ht="15">
      <c r="A527" s="119" t="s">
        <v>501</v>
      </c>
      <c r="B527" s="118">
        <v>454</v>
      </c>
      <c r="C527" s="118">
        <v>394</v>
      </c>
      <c r="D527" s="114">
        <f t="shared" si="8"/>
        <v>0.8678414096916299</v>
      </c>
    </row>
    <row r="528" spans="1:4" ht="15">
      <c r="A528" s="117" t="s">
        <v>502</v>
      </c>
      <c r="B528" s="118">
        <v>414</v>
      </c>
      <c r="C528" s="118">
        <v>344</v>
      </c>
      <c r="D528" s="114">
        <f t="shared" si="8"/>
        <v>0.8309178743961353</v>
      </c>
    </row>
    <row r="529" spans="1:4" ht="15">
      <c r="A529" s="117" t="s">
        <v>503</v>
      </c>
      <c r="B529" s="118">
        <v>40</v>
      </c>
      <c r="C529" s="118">
        <v>50</v>
      </c>
      <c r="D529" s="114">
        <f t="shared" si="8"/>
        <v>1.25</v>
      </c>
    </row>
    <row r="530" spans="1:4" ht="15">
      <c r="A530" s="119" t="s">
        <v>504</v>
      </c>
      <c r="B530" s="118">
        <v>336</v>
      </c>
      <c r="C530" s="118">
        <v>304</v>
      </c>
      <c r="D530" s="114">
        <f t="shared" si="8"/>
        <v>0.9047619047619048</v>
      </c>
    </row>
    <row r="531" spans="1:4" ht="15">
      <c r="A531" s="117" t="s">
        <v>505</v>
      </c>
      <c r="B531" s="118">
        <v>100</v>
      </c>
      <c r="C531" s="118">
        <v>10</v>
      </c>
      <c r="D531" s="114">
        <f t="shared" si="8"/>
        <v>0.1</v>
      </c>
    </row>
    <row r="532" spans="1:4" ht="15">
      <c r="A532" s="117" t="s">
        <v>506</v>
      </c>
      <c r="B532" s="118">
        <v>236</v>
      </c>
      <c r="C532" s="118">
        <v>294</v>
      </c>
      <c r="D532" s="114">
        <f t="shared" si="8"/>
        <v>1.2457627118644068</v>
      </c>
    </row>
    <row r="533" spans="1:4" ht="15">
      <c r="A533" s="119" t="s">
        <v>507</v>
      </c>
      <c r="B533" s="118"/>
      <c r="C533" s="118"/>
      <c r="D533" s="114" t="e">
        <f t="shared" si="8"/>
        <v>#DIV/0!</v>
      </c>
    </row>
    <row r="534" spans="1:4" ht="15">
      <c r="A534" s="117" t="s">
        <v>508</v>
      </c>
      <c r="B534" s="118"/>
      <c r="C534" s="118"/>
      <c r="D534" s="114" t="e">
        <f t="shared" si="8"/>
        <v>#DIV/0!</v>
      </c>
    </row>
    <row r="535" spans="1:4" ht="15">
      <c r="A535" s="117" t="s">
        <v>509</v>
      </c>
      <c r="B535" s="118"/>
      <c r="C535" s="118"/>
      <c r="D535" s="114" t="e">
        <f t="shared" si="8"/>
        <v>#DIV/0!</v>
      </c>
    </row>
    <row r="536" spans="1:4" ht="15">
      <c r="A536" s="117" t="s">
        <v>510</v>
      </c>
      <c r="B536" s="118"/>
      <c r="C536" s="118"/>
      <c r="D536" s="114" t="e">
        <f t="shared" si="8"/>
        <v>#DIV/0!</v>
      </c>
    </row>
    <row r="537" spans="1:4" ht="15">
      <c r="A537" s="119" t="s">
        <v>511</v>
      </c>
      <c r="B537" s="118"/>
      <c r="C537" s="118"/>
      <c r="D537" s="114" t="e">
        <f t="shared" si="8"/>
        <v>#DIV/0!</v>
      </c>
    </row>
    <row r="538" spans="1:4" ht="15">
      <c r="A538" s="117" t="s">
        <v>508</v>
      </c>
      <c r="B538" s="118"/>
      <c r="C538" s="118"/>
      <c r="D538" s="114" t="e">
        <f t="shared" si="8"/>
        <v>#DIV/0!</v>
      </c>
    </row>
    <row r="539" spans="1:4" ht="15">
      <c r="A539" s="117" t="s">
        <v>509</v>
      </c>
      <c r="B539" s="118"/>
      <c r="C539" s="118"/>
      <c r="D539" s="114" t="e">
        <f t="shared" si="8"/>
        <v>#DIV/0!</v>
      </c>
    </row>
    <row r="540" spans="1:4" ht="15">
      <c r="A540" s="117" t="s">
        <v>512</v>
      </c>
      <c r="B540" s="118"/>
      <c r="C540" s="118"/>
      <c r="D540" s="114" t="e">
        <f t="shared" si="8"/>
        <v>#DIV/0!</v>
      </c>
    </row>
    <row r="541" spans="1:4" ht="15">
      <c r="A541" s="119" t="s">
        <v>513</v>
      </c>
      <c r="B541" s="118"/>
      <c r="C541" s="118"/>
      <c r="D541" s="114" t="e">
        <f t="shared" si="8"/>
        <v>#DIV/0!</v>
      </c>
    </row>
    <row r="542" spans="1:4" ht="15">
      <c r="A542" s="117" t="s">
        <v>514</v>
      </c>
      <c r="B542" s="118"/>
      <c r="C542" s="118"/>
      <c r="D542" s="114" t="e">
        <f t="shared" si="8"/>
        <v>#DIV/0!</v>
      </c>
    </row>
    <row r="543" spans="1:4" ht="15">
      <c r="A543" s="117" t="s">
        <v>515</v>
      </c>
      <c r="B543" s="118"/>
      <c r="C543" s="118"/>
      <c r="D543" s="114" t="e">
        <f t="shared" si="8"/>
        <v>#DIV/0!</v>
      </c>
    </row>
    <row r="544" spans="1:4" ht="15">
      <c r="A544" s="119" t="s">
        <v>516</v>
      </c>
      <c r="B544" s="118">
        <v>56</v>
      </c>
      <c r="C544" s="118">
        <v>24</v>
      </c>
      <c r="D544" s="114">
        <f t="shared" si="8"/>
        <v>0.42857142857142855</v>
      </c>
    </row>
    <row r="545" spans="1:4" ht="15">
      <c r="A545" s="117" t="s">
        <v>517</v>
      </c>
      <c r="B545" s="118">
        <v>3</v>
      </c>
      <c r="C545" s="118">
        <v>3</v>
      </c>
      <c r="D545" s="114">
        <f t="shared" si="8"/>
        <v>1</v>
      </c>
    </row>
    <row r="546" spans="1:4" ht="15">
      <c r="A546" s="117" t="s">
        <v>518</v>
      </c>
      <c r="B546" s="118">
        <v>53</v>
      </c>
      <c r="C546" s="118">
        <v>21</v>
      </c>
      <c r="D546" s="114">
        <f t="shared" si="8"/>
        <v>0.39622641509433965</v>
      </c>
    </row>
    <row r="547" spans="1:4" ht="15">
      <c r="A547" s="119" t="s">
        <v>519</v>
      </c>
      <c r="B547" s="118">
        <v>8381</v>
      </c>
      <c r="C547" s="118">
        <v>7050</v>
      </c>
      <c r="D547" s="114">
        <f t="shared" si="8"/>
        <v>0.8411884023386231</v>
      </c>
    </row>
    <row r="548" spans="1:4" ht="15">
      <c r="A548" s="117" t="s">
        <v>520</v>
      </c>
      <c r="B548" s="118">
        <v>3400</v>
      </c>
      <c r="C548" s="118"/>
      <c r="D548" s="114">
        <f t="shared" si="8"/>
        <v>0</v>
      </c>
    </row>
    <row r="549" spans="1:4" ht="15">
      <c r="A549" s="117" t="s">
        <v>521</v>
      </c>
      <c r="B549" s="118">
        <v>4981</v>
      </c>
      <c r="C549" s="118">
        <v>7050</v>
      </c>
      <c r="D549" s="114">
        <f t="shared" si="8"/>
        <v>1.4153784380646457</v>
      </c>
    </row>
    <row r="550" spans="1:4" ht="15">
      <c r="A550" s="117" t="s">
        <v>522</v>
      </c>
      <c r="B550" s="118"/>
      <c r="C550" s="118"/>
      <c r="D550" s="114" t="e">
        <f t="shared" si="8"/>
        <v>#DIV/0!</v>
      </c>
    </row>
    <row r="551" spans="1:4" ht="15">
      <c r="A551" s="119" t="s">
        <v>523</v>
      </c>
      <c r="B551" s="118">
        <v>1179</v>
      </c>
      <c r="C551" s="118">
        <v>334</v>
      </c>
      <c r="D551" s="114">
        <f t="shared" si="8"/>
        <v>0.28329092451229854</v>
      </c>
    </row>
    <row r="552" spans="1:4" ht="15">
      <c r="A552" s="117" t="s">
        <v>524</v>
      </c>
      <c r="B552" s="118"/>
      <c r="C552" s="118"/>
      <c r="D552" s="114" t="e">
        <f t="shared" si="8"/>
        <v>#DIV/0!</v>
      </c>
    </row>
    <row r="553" spans="1:4" ht="15">
      <c r="A553" s="117" t="s">
        <v>525</v>
      </c>
      <c r="B553" s="118">
        <v>117</v>
      </c>
      <c r="C553" s="118">
        <v>131</v>
      </c>
      <c r="D553" s="114">
        <f t="shared" si="8"/>
        <v>1.1196581196581197</v>
      </c>
    </row>
    <row r="554" spans="1:4" ht="15">
      <c r="A554" s="117" t="s">
        <v>526</v>
      </c>
      <c r="B554" s="118">
        <v>182</v>
      </c>
      <c r="C554" s="118">
        <v>203</v>
      </c>
      <c r="D554" s="114">
        <f t="shared" si="8"/>
        <v>1.1153846153846154</v>
      </c>
    </row>
    <row r="555" spans="1:4" ht="15">
      <c r="A555" s="117" t="s">
        <v>527</v>
      </c>
      <c r="B555" s="118">
        <v>880</v>
      </c>
      <c r="C555" s="118"/>
      <c r="D555" s="114">
        <f t="shared" si="8"/>
        <v>0</v>
      </c>
    </row>
    <row r="556" spans="1:4" ht="15">
      <c r="A556" s="119" t="s">
        <v>528</v>
      </c>
      <c r="B556" s="118">
        <v>316</v>
      </c>
      <c r="C556" s="118">
        <v>1317</v>
      </c>
      <c r="D556" s="114">
        <f t="shared" si="8"/>
        <v>4.167721518987341</v>
      </c>
    </row>
    <row r="557" spans="1:4" ht="15">
      <c r="A557" s="117" t="s">
        <v>528</v>
      </c>
      <c r="B557" s="118">
        <v>316</v>
      </c>
      <c r="C557" s="118">
        <v>1317</v>
      </c>
      <c r="D557" s="114">
        <f t="shared" si="8"/>
        <v>4.167721518987341</v>
      </c>
    </row>
    <row r="558" spans="1:4" ht="15">
      <c r="A558" s="121" t="s">
        <v>529</v>
      </c>
      <c r="B558" s="118"/>
      <c r="C558" s="118"/>
      <c r="D558" s="114" t="e">
        <f t="shared" si="8"/>
        <v>#DIV/0!</v>
      </c>
    </row>
    <row r="559" spans="1:4" ht="15">
      <c r="A559" s="119" t="s">
        <v>530</v>
      </c>
      <c r="B559" s="118"/>
      <c r="C559" s="118"/>
      <c r="D559" s="114" t="e">
        <f t="shared" si="8"/>
        <v>#DIV/0!</v>
      </c>
    </row>
    <row r="560" spans="1:4" ht="15">
      <c r="A560" s="117" t="s">
        <v>531</v>
      </c>
      <c r="B560" s="118"/>
      <c r="C560" s="118"/>
      <c r="D560" s="114" t="e">
        <f t="shared" si="8"/>
        <v>#DIV/0!</v>
      </c>
    </row>
    <row r="561" spans="1:4" ht="15">
      <c r="A561" s="117" t="s">
        <v>532</v>
      </c>
      <c r="B561" s="118"/>
      <c r="C561" s="118"/>
      <c r="D561" s="114" t="e">
        <f t="shared" si="8"/>
        <v>#DIV/0!</v>
      </c>
    </row>
    <row r="562" spans="1:4" ht="15">
      <c r="A562" s="117" t="s">
        <v>533</v>
      </c>
      <c r="B562" s="118"/>
      <c r="C562" s="118"/>
      <c r="D562" s="114" t="e">
        <f t="shared" si="8"/>
        <v>#DIV/0!</v>
      </c>
    </row>
    <row r="563" spans="1:4" ht="15">
      <c r="A563" s="117" t="s">
        <v>534</v>
      </c>
      <c r="B563" s="118"/>
      <c r="C563" s="118"/>
      <c r="D563" s="114" t="e">
        <f t="shared" si="8"/>
        <v>#DIV/0!</v>
      </c>
    </row>
    <row r="564" spans="1:4" ht="15">
      <c r="A564" s="119" t="s">
        <v>535</v>
      </c>
      <c r="B564" s="118"/>
      <c r="C564" s="118"/>
      <c r="D564" s="114" t="e">
        <f t="shared" si="8"/>
        <v>#DIV/0!</v>
      </c>
    </row>
    <row r="565" spans="1:4" ht="15">
      <c r="A565" s="117" t="s">
        <v>536</v>
      </c>
      <c r="B565" s="118"/>
      <c r="C565" s="118"/>
      <c r="D565" s="114" t="e">
        <f t="shared" si="8"/>
        <v>#DIV/0!</v>
      </c>
    </row>
    <row r="566" spans="1:4" ht="15">
      <c r="A566" s="117" t="s">
        <v>537</v>
      </c>
      <c r="B566" s="118"/>
      <c r="C566" s="118"/>
      <c r="D566" s="114" t="e">
        <f t="shared" si="8"/>
        <v>#DIV/0!</v>
      </c>
    </row>
    <row r="567" spans="1:4" ht="15">
      <c r="A567" s="117" t="s">
        <v>533</v>
      </c>
      <c r="B567" s="118"/>
      <c r="C567" s="118"/>
      <c r="D567" s="114" t="e">
        <f t="shared" si="8"/>
        <v>#DIV/0!</v>
      </c>
    </row>
    <row r="568" spans="1:4" ht="15">
      <c r="A568" s="117" t="s">
        <v>538</v>
      </c>
      <c r="B568" s="118"/>
      <c r="C568" s="118"/>
      <c r="D568" s="114" t="e">
        <f t="shared" si="8"/>
        <v>#DIV/0!</v>
      </c>
    </row>
    <row r="569" spans="1:4" ht="15">
      <c r="A569" s="117" t="s">
        <v>539</v>
      </c>
      <c r="B569" s="118"/>
      <c r="C569" s="118"/>
      <c r="D569" s="114" t="e">
        <f t="shared" si="8"/>
        <v>#DIV/0!</v>
      </c>
    </row>
    <row r="570" spans="1:4" ht="15">
      <c r="A570" s="119" t="s">
        <v>540</v>
      </c>
      <c r="B570" s="118"/>
      <c r="C570" s="118"/>
      <c r="D570" s="114" t="e">
        <f t="shared" si="8"/>
        <v>#DIV/0!</v>
      </c>
    </row>
    <row r="571" spans="1:4" ht="15">
      <c r="A571" s="117" t="s">
        <v>541</v>
      </c>
      <c r="B571" s="118"/>
      <c r="C571" s="118"/>
      <c r="D571" s="114" t="e">
        <f t="shared" si="8"/>
        <v>#DIV/0!</v>
      </c>
    </row>
    <row r="572" spans="1:4" ht="15">
      <c r="A572" s="117" t="s">
        <v>542</v>
      </c>
      <c r="B572" s="118"/>
      <c r="C572" s="118"/>
      <c r="D572" s="114" t="e">
        <f t="shared" si="8"/>
        <v>#DIV/0!</v>
      </c>
    </row>
    <row r="573" spans="1:4" ht="15">
      <c r="A573" s="117" t="s">
        <v>543</v>
      </c>
      <c r="B573" s="118"/>
      <c r="C573" s="118"/>
      <c r="D573" s="114" t="e">
        <f t="shared" si="8"/>
        <v>#DIV/0!</v>
      </c>
    </row>
    <row r="574" spans="1:4" ht="15">
      <c r="A574" s="119" t="s">
        <v>544</v>
      </c>
      <c r="B574" s="118"/>
      <c r="C574" s="118"/>
      <c r="D574" s="114" t="e">
        <f t="shared" si="8"/>
        <v>#DIV/0!</v>
      </c>
    </row>
    <row r="575" spans="1:4" ht="15">
      <c r="A575" s="117" t="s">
        <v>545</v>
      </c>
      <c r="B575" s="118"/>
      <c r="C575" s="118"/>
      <c r="D575" s="114" t="e">
        <f t="shared" si="8"/>
        <v>#DIV/0!</v>
      </c>
    </row>
    <row r="576" spans="1:4" ht="15">
      <c r="A576" s="117" t="s">
        <v>546</v>
      </c>
      <c r="B576" s="118"/>
      <c r="C576" s="118"/>
      <c r="D576" s="114" t="e">
        <f t="shared" si="8"/>
        <v>#DIV/0!</v>
      </c>
    </row>
    <row r="577" spans="1:4" ht="15">
      <c r="A577" s="117" t="s">
        <v>547</v>
      </c>
      <c r="B577" s="118"/>
      <c r="C577" s="118"/>
      <c r="D577" s="114" t="e">
        <f t="shared" si="8"/>
        <v>#DIV/0!</v>
      </c>
    </row>
    <row r="578" spans="1:4" ht="15">
      <c r="A578" s="117" t="s">
        <v>548</v>
      </c>
      <c r="B578" s="118"/>
      <c r="C578" s="118"/>
      <c r="D578" s="114" t="e">
        <f t="shared" si="8"/>
        <v>#DIV/0!</v>
      </c>
    </row>
    <row r="579" spans="1:4" ht="15">
      <c r="A579" s="119" t="s">
        <v>549</v>
      </c>
      <c r="B579" s="118"/>
      <c r="C579" s="118"/>
      <c r="D579" s="114" t="e">
        <f t="shared" si="8"/>
        <v>#DIV/0!</v>
      </c>
    </row>
    <row r="580" spans="1:4" ht="15">
      <c r="A580" s="117" t="s">
        <v>550</v>
      </c>
      <c r="B580" s="118"/>
      <c r="C580" s="118"/>
      <c r="D580" s="114" t="e">
        <f t="shared" si="8"/>
        <v>#DIV/0!</v>
      </c>
    </row>
    <row r="581" spans="1:4" ht="15">
      <c r="A581" s="117" t="s">
        <v>551</v>
      </c>
      <c r="B581" s="118"/>
      <c r="C581" s="118"/>
      <c r="D581" s="114" t="e">
        <f t="shared" si="8"/>
        <v>#DIV/0!</v>
      </c>
    </row>
    <row r="582" spans="1:4" ht="15">
      <c r="A582" s="117" t="s">
        <v>552</v>
      </c>
      <c r="B582" s="118"/>
      <c r="C582" s="118"/>
      <c r="D582" s="114" t="e">
        <f aca="true" t="shared" si="9" ref="D582:D645">C582/B582*100%</f>
        <v>#DIV/0!</v>
      </c>
    </row>
    <row r="583" spans="1:4" ht="15">
      <c r="A583" s="119" t="s">
        <v>553</v>
      </c>
      <c r="B583" s="118"/>
      <c r="C583" s="118"/>
      <c r="D583" s="114" t="e">
        <f t="shared" si="9"/>
        <v>#DIV/0!</v>
      </c>
    </row>
    <row r="584" spans="1:4" ht="15">
      <c r="A584" s="117" t="s">
        <v>554</v>
      </c>
      <c r="B584" s="118"/>
      <c r="C584" s="118"/>
      <c r="D584" s="114" t="e">
        <f t="shared" si="9"/>
        <v>#DIV/0!</v>
      </c>
    </row>
    <row r="585" spans="1:4" ht="15">
      <c r="A585" s="117" t="s">
        <v>555</v>
      </c>
      <c r="B585" s="118"/>
      <c r="C585" s="118"/>
      <c r="D585" s="114" t="e">
        <f t="shared" si="9"/>
        <v>#DIV/0!</v>
      </c>
    </row>
    <row r="586" spans="1:4" ht="15">
      <c r="A586" s="117" t="s">
        <v>556</v>
      </c>
      <c r="B586" s="118"/>
      <c r="C586" s="118"/>
      <c r="D586" s="114" t="e">
        <f t="shared" si="9"/>
        <v>#DIV/0!</v>
      </c>
    </row>
    <row r="587" spans="1:4" ht="15">
      <c r="A587" s="119" t="s">
        <v>557</v>
      </c>
      <c r="B587" s="118"/>
      <c r="C587" s="118"/>
      <c r="D587" s="114" t="e">
        <f t="shared" si="9"/>
        <v>#DIV/0!</v>
      </c>
    </row>
    <row r="588" spans="1:4" ht="15">
      <c r="A588" s="117" t="s">
        <v>558</v>
      </c>
      <c r="B588" s="118"/>
      <c r="C588" s="118"/>
      <c r="D588" s="114" t="e">
        <f t="shared" si="9"/>
        <v>#DIV/0!</v>
      </c>
    </row>
    <row r="589" spans="1:4" ht="15">
      <c r="A589" s="117" t="s">
        <v>555</v>
      </c>
      <c r="B589" s="118"/>
      <c r="C589" s="118"/>
      <c r="D589" s="114" t="e">
        <f t="shared" si="9"/>
        <v>#DIV/0!</v>
      </c>
    </row>
    <row r="590" spans="1:4" ht="15">
      <c r="A590" s="117" t="s">
        <v>559</v>
      </c>
      <c r="B590" s="118"/>
      <c r="C590" s="118"/>
      <c r="D590" s="114" t="e">
        <f t="shared" si="9"/>
        <v>#DIV/0!</v>
      </c>
    </row>
    <row r="591" spans="1:4" ht="15">
      <c r="A591" s="119" t="s">
        <v>560</v>
      </c>
      <c r="B591" s="118"/>
      <c r="C591" s="118"/>
      <c r="D591" s="114" t="e">
        <f t="shared" si="9"/>
        <v>#DIV/0!</v>
      </c>
    </row>
    <row r="592" spans="1:4" ht="15">
      <c r="A592" s="117" t="s">
        <v>561</v>
      </c>
      <c r="B592" s="118"/>
      <c r="C592" s="118"/>
      <c r="D592" s="114" t="e">
        <f t="shared" si="9"/>
        <v>#DIV/0!</v>
      </c>
    </row>
    <row r="593" spans="1:4" ht="15">
      <c r="A593" s="117" t="s">
        <v>562</v>
      </c>
      <c r="B593" s="118"/>
      <c r="C593" s="118"/>
      <c r="D593" s="114" t="e">
        <f t="shared" si="9"/>
        <v>#DIV/0!</v>
      </c>
    </row>
    <row r="594" spans="1:4" ht="15">
      <c r="A594" s="117" t="s">
        <v>563</v>
      </c>
      <c r="B594" s="118"/>
      <c r="C594" s="118"/>
      <c r="D594" s="114" t="e">
        <f t="shared" si="9"/>
        <v>#DIV/0!</v>
      </c>
    </row>
    <row r="595" spans="1:4" ht="15">
      <c r="A595" s="117" t="s">
        <v>564</v>
      </c>
      <c r="B595" s="118"/>
      <c r="C595" s="118"/>
      <c r="D595" s="114" t="e">
        <f t="shared" si="9"/>
        <v>#DIV/0!</v>
      </c>
    </row>
    <row r="596" spans="1:4" ht="15">
      <c r="A596" s="119" t="s">
        <v>565</v>
      </c>
      <c r="B596" s="118"/>
      <c r="C596" s="118"/>
      <c r="D596" s="114" t="e">
        <f t="shared" si="9"/>
        <v>#DIV/0!</v>
      </c>
    </row>
    <row r="597" spans="1:4" ht="15">
      <c r="A597" s="117" t="s">
        <v>566</v>
      </c>
      <c r="B597" s="118"/>
      <c r="C597" s="118"/>
      <c r="D597" s="114" t="e">
        <f t="shared" si="9"/>
        <v>#DIV/0!</v>
      </c>
    </row>
    <row r="598" spans="1:4" ht="15">
      <c r="A598" s="119" t="s">
        <v>567</v>
      </c>
      <c r="B598" s="118"/>
      <c r="C598" s="118"/>
      <c r="D598" s="114" t="e">
        <f t="shared" si="9"/>
        <v>#DIV/0!</v>
      </c>
    </row>
    <row r="599" spans="1:4" ht="15">
      <c r="A599" s="117" t="s">
        <v>568</v>
      </c>
      <c r="B599" s="118"/>
      <c r="C599" s="118"/>
      <c r="D599" s="114" t="e">
        <f t="shared" si="9"/>
        <v>#DIV/0!</v>
      </c>
    </row>
    <row r="600" spans="1:4" ht="15">
      <c r="A600" s="117" t="s">
        <v>555</v>
      </c>
      <c r="B600" s="118"/>
      <c r="C600" s="118"/>
      <c r="D600" s="114" t="e">
        <f t="shared" si="9"/>
        <v>#DIV/0!</v>
      </c>
    </row>
    <row r="601" spans="1:4" ht="15">
      <c r="A601" s="117" t="s">
        <v>569</v>
      </c>
      <c r="B601" s="118"/>
      <c r="C601" s="118"/>
      <c r="D601" s="114" t="e">
        <f t="shared" si="9"/>
        <v>#DIV/0!</v>
      </c>
    </row>
    <row r="602" spans="1:4" ht="15">
      <c r="A602" s="119" t="s">
        <v>570</v>
      </c>
      <c r="B602" s="118"/>
      <c r="C602" s="118"/>
      <c r="D602" s="114" t="e">
        <f t="shared" si="9"/>
        <v>#DIV/0!</v>
      </c>
    </row>
    <row r="603" spans="1:4" ht="15">
      <c r="A603" s="121" t="s">
        <v>571</v>
      </c>
      <c r="B603" s="118">
        <f>B604+B609+B622+B626+B638+B641+B645+B655+B660+B666+B670+B673</f>
        <v>34395</v>
      </c>
      <c r="C603" s="118">
        <f>C604+C609+C622+C626+C638+C641+C645+C655+C660+C666+C670+C673</f>
        <v>38809</v>
      </c>
      <c r="D603" s="114">
        <f t="shared" si="9"/>
        <v>1.1283326064835004</v>
      </c>
    </row>
    <row r="604" spans="1:4" ht="15">
      <c r="A604" s="119" t="s">
        <v>572</v>
      </c>
      <c r="B604" s="118">
        <v>340</v>
      </c>
      <c r="C604" s="118">
        <v>236</v>
      </c>
      <c r="D604" s="114">
        <f t="shared" si="9"/>
        <v>0.6941176470588235</v>
      </c>
    </row>
    <row r="605" spans="1:4" ht="15">
      <c r="A605" s="117" t="s">
        <v>131</v>
      </c>
      <c r="B605" s="118">
        <v>232</v>
      </c>
      <c r="C605" s="118">
        <v>236</v>
      </c>
      <c r="D605" s="114">
        <f t="shared" si="9"/>
        <v>1.0172413793103448</v>
      </c>
    </row>
    <row r="606" spans="1:4" ht="15">
      <c r="A606" s="117" t="s">
        <v>132</v>
      </c>
      <c r="B606" s="118"/>
      <c r="C606" s="118"/>
      <c r="D606" s="114" t="e">
        <f t="shared" si="9"/>
        <v>#DIV/0!</v>
      </c>
    </row>
    <row r="607" spans="1:4" ht="15">
      <c r="A607" s="117" t="s">
        <v>133</v>
      </c>
      <c r="B607" s="118"/>
      <c r="C607" s="118"/>
      <c r="D607" s="114" t="e">
        <f t="shared" si="9"/>
        <v>#DIV/0!</v>
      </c>
    </row>
    <row r="608" spans="1:4" ht="15">
      <c r="A608" s="117" t="s">
        <v>573</v>
      </c>
      <c r="B608" s="118">
        <v>108</v>
      </c>
      <c r="C608" s="118"/>
      <c r="D608" s="114">
        <f t="shared" si="9"/>
        <v>0</v>
      </c>
    </row>
    <row r="609" spans="1:4" ht="15">
      <c r="A609" s="119" t="s">
        <v>574</v>
      </c>
      <c r="B609" s="118">
        <v>1410</v>
      </c>
      <c r="C609" s="118">
        <v>2550</v>
      </c>
      <c r="D609" s="114">
        <f t="shared" si="9"/>
        <v>1.8085106382978724</v>
      </c>
    </row>
    <row r="610" spans="1:4" ht="15">
      <c r="A610" s="117" t="s">
        <v>575</v>
      </c>
      <c r="B610" s="118">
        <v>884</v>
      </c>
      <c r="C610" s="118">
        <v>1868</v>
      </c>
      <c r="D610" s="114">
        <f t="shared" si="9"/>
        <v>2.1131221719457014</v>
      </c>
    </row>
    <row r="611" spans="1:4" ht="15">
      <c r="A611" s="117" t="s">
        <v>576</v>
      </c>
      <c r="B611" s="118">
        <v>256</v>
      </c>
      <c r="C611" s="118">
        <v>382</v>
      </c>
      <c r="D611" s="114">
        <f t="shared" si="9"/>
        <v>1.4921875</v>
      </c>
    </row>
    <row r="612" spans="1:4" ht="15">
      <c r="A612" s="117" t="s">
        <v>577</v>
      </c>
      <c r="B612" s="118"/>
      <c r="C612" s="118"/>
      <c r="D612" s="114" t="e">
        <f t="shared" si="9"/>
        <v>#DIV/0!</v>
      </c>
    </row>
    <row r="613" spans="1:4" ht="15">
      <c r="A613" s="117" t="s">
        <v>578</v>
      </c>
      <c r="B613" s="118"/>
      <c r="C613" s="118"/>
      <c r="D613" s="114" t="e">
        <f t="shared" si="9"/>
        <v>#DIV/0!</v>
      </c>
    </row>
    <row r="614" spans="1:4" ht="15">
      <c r="A614" s="117" t="s">
        <v>579</v>
      </c>
      <c r="B614" s="118"/>
      <c r="C614" s="118"/>
      <c r="D614" s="114" t="e">
        <f t="shared" si="9"/>
        <v>#DIV/0!</v>
      </c>
    </row>
    <row r="615" spans="1:4" ht="15">
      <c r="A615" s="117" t="s">
        <v>580</v>
      </c>
      <c r="B615" s="118"/>
      <c r="C615" s="118"/>
      <c r="D615" s="114" t="e">
        <f t="shared" si="9"/>
        <v>#DIV/0!</v>
      </c>
    </row>
    <row r="616" spans="1:4" ht="15">
      <c r="A616" s="117" t="s">
        <v>581</v>
      </c>
      <c r="B616" s="118"/>
      <c r="C616" s="118"/>
      <c r="D616" s="114" t="e">
        <f t="shared" si="9"/>
        <v>#DIV/0!</v>
      </c>
    </row>
    <row r="617" spans="1:4" ht="15">
      <c r="A617" s="117" t="s">
        <v>582</v>
      </c>
      <c r="B617" s="118"/>
      <c r="C617" s="118"/>
      <c r="D617" s="114" t="e">
        <f t="shared" si="9"/>
        <v>#DIV/0!</v>
      </c>
    </row>
    <row r="618" spans="1:4" ht="15">
      <c r="A618" s="117" t="s">
        <v>583</v>
      </c>
      <c r="B618" s="118"/>
      <c r="C618" s="118"/>
      <c r="D618" s="114" t="e">
        <f t="shared" si="9"/>
        <v>#DIV/0!</v>
      </c>
    </row>
    <row r="619" spans="1:4" ht="15">
      <c r="A619" s="117" t="s">
        <v>584</v>
      </c>
      <c r="B619" s="118"/>
      <c r="C619" s="118"/>
      <c r="D619" s="114" t="e">
        <f t="shared" si="9"/>
        <v>#DIV/0!</v>
      </c>
    </row>
    <row r="620" spans="1:4" ht="15">
      <c r="A620" s="117" t="s">
        <v>585</v>
      </c>
      <c r="B620" s="118"/>
      <c r="C620" s="118"/>
      <c r="D620" s="114" t="e">
        <f t="shared" si="9"/>
        <v>#DIV/0!</v>
      </c>
    </row>
    <row r="621" spans="1:4" ht="15">
      <c r="A621" s="117" t="s">
        <v>586</v>
      </c>
      <c r="B621" s="118">
        <v>270</v>
      </c>
      <c r="C621" s="118">
        <v>300</v>
      </c>
      <c r="D621" s="114">
        <f t="shared" si="9"/>
        <v>1.1111111111111112</v>
      </c>
    </row>
    <row r="622" spans="1:4" ht="15">
      <c r="A622" s="119" t="s">
        <v>587</v>
      </c>
      <c r="B622" s="118">
        <v>5461</v>
      </c>
      <c r="C622" s="118">
        <v>4033</v>
      </c>
      <c r="D622" s="114">
        <f t="shared" si="9"/>
        <v>0.7385094305072331</v>
      </c>
    </row>
    <row r="623" spans="1:4" ht="15">
      <c r="A623" s="117" t="s">
        <v>588</v>
      </c>
      <c r="B623" s="118"/>
      <c r="C623" s="118"/>
      <c r="D623" s="114" t="e">
        <f t="shared" si="9"/>
        <v>#DIV/0!</v>
      </c>
    </row>
    <row r="624" spans="1:4" ht="15">
      <c r="A624" s="117" t="s">
        <v>589</v>
      </c>
      <c r="B624" s="118">
        <v>5220</v>
      </c>
      <c r="C624" s="118">
        <v>3233</v>
      </c>
      <c r="D624" s="114">
        <f t="shared" si="9"/>
        <v>0.6193486590038314</v>
      </c>
    </row>
    <row r="625" spans="1:4" ht="15">
      <c r="A625" s="117" t="s">
        <v>590</v>
      </c>
      <c r="B625" s="118">
        <v>241</v>
      </c>
      <c r="C625" s="118">
        <v>800</v>
      </c>
      <c r="D625" s="114">
        <f t="shared" si="9"/>
        <v>3.319502074688797</v>
      </c>
    </row>
    <row r="626" spans="1:4" ht="15">
      <c r="A626" s="119" t="s">
        <v>591</v>
      </c>
      <c r="B626" s="118">
        <v>5239</v>
      </c>
      <c r="C626" s="118">
        <f>SUM(C627:C637)</f>
        <v>5834</v>
      </c>
      <c r="D626" s="114">
        <f t="shared" si="9"/>
        <v>1.1135712922313419</v>
      </c>
    </row>
    <row r="627" spans="1:4" ht="15">
      <c r="A627" s="117" t="s">
        <v>592</v>
      </c>
      <c r="B627" s="118">
        <v>1286</v>
      </c>
      <c r="C627" s="118">
        <v>1110</v>
      </c>
      <c r="D627" s="114">
        <f t="shared" si="9"/>
        <v>0.8631415241057543</v>
      </c>
    </row>
    <row r="628" spans="1:4" ht="15">
      <c r="A628" s="117" t="s">
        <v>593</v>
      </c>
      <c r="B628" s="118">
        <v>96</v>
      </c>
      <c r="C628" s="118">
        <v>90</v>
      </c>
      <c r="D628" s="114">
        <f t="shared" si="9"/>
        <v>0.9375</v>
      </c>
    </row>
    <row r="629" spans="1:4" ht="15">
      <c r="A629" s="117" t="s">
        <v>594</v>
      </c>
      <c r="B629" s="118">
        <v>1328</v>
      </c>
      <c r="C629" s="118">
        <v>1328</v>
      </c>
      <c r="D629" s="114">
        <f t="shared" si="9"/>
        <v>1</v>
      </c>
    </row>
    <row r="630" spans="1:4" ht="15">
      <c r="A630" s="117" t="s">
        <v>595</v>
      </c>
      <c r="B630" s="118"/>
      <c r="C630" s="118"/>
      <c r="D630" s="114" t="e">
        <f t="shared" si="9"/>
        <v>#DIV/0!</v>
      </c>
    </row>
    <row r="631" spans="1:4" ht="15">
      <c r="A631" s="117" t="s">
        <v>596</v>
      </c>
      <c r="B631" s="118"/>
      <c r="C631" s="118"/>
      <c r="D631" s="114" t="e">
        <f t="shared" si="9"/>
        <v>#DIV/0!</v>
      </c>
    </row>
    <row r="632" spans="1:4" ht="15">
      <c r="A632" s="117" t="s">
        <v>597</v>
      </c>
      <c r="B632" s="118"/>
      <c r="C632" s="118"/>
      <c r="D632" s="114" t="e">
        <f t="shared" si="9"/>
        <v>#DIV/0!</v>
      </c>
    </row>
    <row r="633" spans="1:4" ht="15">
      <c r="A633" s="117" t="s">
        <v>598</v>
      </c>
      <c r="B633" s="118"/>
      <c r="C633" s="118"/>
      <c r="D633" s="114" t="e">
        <f t="shared" si="9"/>
        <v>#DIV/0!</v>
      </c>
    </row>
    <row r="634" spans="1:4" ht="15">
      <c r="A634" s="117" t="s">
        <v>599</v>
      </c>
      <c r="B634" s="118">
        <v>1924</v>
      </c>
      <c r="C634" s="118">
        <v>2206</v>
      </c>
      <c r="D634" s="114">
        <f t="shared" si="9"/>
        <v>1.1465696465696467</v>
      </c>
    </row>
    <row r="635" spans="1:4" ht="15">
      <c r="A635" s="117" t="s">
        <v>600</v>
      </c>
      <c r="B635" s="118">
        <v>565</v>
      </c>
      <c r="C635" s="118">
        <v>1000</v>
      </c>
      <c r="D635" s="114">
        <f t="shared" si="9"/>
        <v>1.7699115044247788</v>
      </c>
    </row>
    <row r="636" spans="1:4" ht="15">
      <c r="A636" s="117" t="s">
        <v>601</v>
      </c>
      <c r="B636" s="118">
        <v>40</v>
      </c>
      <c r="C636" s="118">
        <v>100</v>
      </c>
      <c r="D636" s="114">
        <f t="shared" si="9"/>
        <v>2.5</v>
      </c>
    </row>
    <row r="637" spans="1:4" ht="15">
      <c r="A637" s="117" t="s">
        <v>602</v>
      </c>
      <c r="B637" s="118"/>
      <c r="C637" s="118"/>
      <c r="D637" s="114" t="e">
        <f t="shared" si="9"/>
        <v>#DIV/0!</v>
      </c>
    </row>
    <row r="638" spans="1:4" ht="15">
      <c r="A638" s="119" t="s">
        <v>603</v>
      </c>
      <c r="B638" s="118">
        <v>108</v>
      </c>
      <c r="C638" s="118">
        <v>1000</v>
      </c>
      <c r="D638" s="114">
        <f t="shared" si="9"/>
        <v>9.25925925925926</v>
      </c>
    </row>
    <row r="639" spans="1:4" ht="15">
      <c r="A639" s="117" t="s">
        <v>604</v>
      </c>
      <c r="B639" s="118">
        <v>108</v>
      </c>
      <c r="C639" s="118">
        <v>1000</v>
      </c>
      <c r="D639" s="114">
        <f t="shared" si="9"/>
        <v>9.25925925925926</v>
      </c>
    </row>
    <row r="640" spans="1:4" ht="15">
      <c r="A640" s="117" t="s">
        <v>605</v>
      </c>
      <c r="B640" s="118"/>
      <c r="C640" s="118"/>
      <c r="D640" s="114" t="e">
        <f t="shared" si="9"/>
        <v>#DIV/0!</v>
      </c>
    </row>
    <row r="641" spans="1:4" ht="15">
      <c r="A641" s="119" t="s">
        <v>606</v>
      </c>
      <c r="B641" s="118">
        <v>1309</v>
      </c>
      <c r="C641" s="118">
        <v>1229</v>
      </c>
      <c r="D641" s="114">
        <f t="shared" si="9"/>
        <v>0.9388846447669977</v>
      </c>
    </row>
    <row r="642" spans="1:4" ht="15">
      <c r="A642" s="117" t="s">
        <v>607</v>
      </c>
      <c r="B642" s="118">
        <v>24</v>
      </c>
      <c r="C642" s="118"/>
      <c r="D642" s="114">
        <f t="shared" si="9"/>
        <v>0</v>
      </c>
    </row>
    <row r="643" spans="1:4" ht="15">
      <c r="A643" s="117" t="s">
        <v>608</v>
      </c>
      <c r="B643" s="118">
        <v>79</v>
      </c>
      <c r="C643" s="118"/>
      <c r="D643" s="114">
        <f t="shared" si="9"/>
        <v>0</v>
      </c>
    </row>
    <row r="644" spans="1:4" ht="15">
      <c r="A644" s="117" t="s">
        <v>609</v>
      </c>
      <c r="B644" s="118">
        <v>1206</v>
      </c>
      <c r="C644" s="118">
        <v>1229</v>
      </c>
      <c r="D644" s="114">
        <f t="shared" si="9"/>
        <v>1.0190713101160862</v>
      </c>
    </row>
    <row r="645" spans="1:4" ht="15">
      <c r="A645" s="119" t="s">
        <v>610</v>
      </c>
      <c r="B645" s="118">
        <v>26</v>
      </c>
      <c r="C645" s="118"/>
      <c r="D645" s="114">
        <f t="shared" si="9"/>
        <v>0</v>
      </c>
    </row>
    <row r="646" spans="1:4" ht="15">
      <c r="A646" s="117" t="s">
        <v>131</v>
      </c>
      <c r="B646" s="118"/>
      <c r="C646" s="118"/>
      <c r="D646" s="114" t="e">
        <f aca="true" t="shared" si="10" ref="D646:D709">C646/B646*100%</f>
        <v>#DIV/0!</v>
      </c>
    </row>
    <row r="647" spans="1:4" ht="15">
      <c r="A647" s="117" t="s">
        <v>132</v>
      </c>
      <c r="B647" s="118"/>
      <c r="C647" s="118"/>
      <c r="D647" s="114" t="e">
        <f t="shared" si="10"/>
        <v>#DIV/0!</v>
      </c>
    </row>
    <row r="648" spans="1:4" ht="15">
      <c r="A648" s="117" t="s">
        <v>133</v>
      </c>
      <c r="B648" s="118"/>
      <c r="C648" s="118"/>
      <c r="D648" s="114" t="e">
        <f t="shared" si="10"/>
        <v>#DIV/0!</v>
      </c>
    </row>
    <row r="649" spans="1:4" ht="15">
      <c r="A649" s="117" t="s">
        <v>611</v>
      </c>
      <c r="B649" s="118"/>
      <c r="C649" s="118"/>
      <c r="D649" s="114" t="e">
        <f t="shared" si="10"/>
        <v>#DIV/0!</v>
      </c>
    </row>
    <row r="650" spans="1:4" ht="15">
      <c r="A650" s="117" t="s">
        <v>612</v>
      </c>
      <c r="B650" s="118"/>
      <c r="C650" s="118"/>
      <c r="D650" s="114" t="e">
        <f t="shared" si="10"/>
        <v>#DIV/0!</v>
      </c>
    </row>
    <row r="651" spans="1:4" ht="15">
      <c r="A651" s="117" t="s">
        <v>613</v>
      </c>
      <c r="B651" s="118">
        <v>1</v>
      </c>
      <c r="C651" s="118"/>
      <c r="D651" s="114">
        <f t="shared" si="10"/>
        <v>0</v>
      </c>
    </row>
    <row r="652" spans="1:4" ht="15">
      <c r="A652" s="117" t="s">
        <v>614</v>
      </c>
      <c r="B652" s="118">
        <v>6</v>
      </c>
      <c r="C652" s="118"/>
      <c r="D652" s="114">
        <f t="shared" si="10"/>
        <v>0</v>
      </c>
    </row>
    <row r="653" spans="1:4" ht="15">
      <c r="A653" s="117" t="s">
        <v>137</v>
      </c>
      <c r="B653" s="118"/>
      <c r="C653" s="118"/>
      <c r="D653" s="114" t="e">
        <f t="shared" si="10"/>
        <v>#DIV/0!</v>
      </c>
    </row>
    <row r="654" spans="1:4" ht="15">
      <c r="A654" s="117" t="s">
        <v>615</v>
      </c>
      <c r="B654" s="118">
        <v>19</v>
      </c>
      <c r="C654" s="118"/>
      <c r="D654" s="114">
        <f t="shared" si="10"/>
        <v>0</v>
      </c>
    </row>
    <row r="655" spans="1:4" ht="15">
      <c r="A655" s="119" t="s">
        <v>616</v>
      </c>
      <c r="B655" s="118">
        <f>SUM(B656:B659)</f>
        <v>7009</v>
      </c>
      <c r="C655" s="118">
        <v>9117</v>
      </c>
      <c r="D655" s="114">
        <f t="shared" si="10"/>
        <v>1.3007561706377515</v>
      </c>
    </row>
    <row r="656" spans="1:4" ht="15">
      <c r="A656" s="117" t="s">
        <v>617</v>
      </c>
      <c r="B656" s="118">
        <v>1403</v>
      </c>
      <c r="C656" s="118">
        <v>1601</v>
      </c>
      <c r="D656" s="114">
        <f t="shared" si="10"/>
        <v>1.1411261582323593</v>
      </c>
    </row>
    <row r="657" spans="1:4" ht="15">
      <c r="A657" s="117" t="s">
        <v>618</v>
      </c>
      <c r="B657" s="118">
        <v>2798</v>
      </c>
      <c r="C657" s="118">
        <v>4068</v>
      </c>
      <c r="D657" s="114">
        <f t="shared" si="10"/>
        <v>1.4538956397426734</v>
      </c>
    </row>
    <row r="658" spans="1:4" ht="15">
      <c r="A658" s="117" t="s">
        <v>619</v>
      </c>
      <c r="B658" s="118">
        <v>2667</v>
      </c>
      <c r="C658" s="118">
        <v>3408</v>
      </c>
      <c r="D658" s="114">
        <f t="shared" si="10"/>
        <v>1.2778402699662543</v>
      </c>
    </row>
    <row r="659" spans="1:4" ht="15">
      <c r="A659" s="117" t="s">
        <v>620</v>
      </c>
      <c r="B659" s="118">
        <v>141</v>
      </c>
      <c r="C659" s="118">
        <v>40</v>
      </c>
      <c r="D659" s="114">
        <f t="shared" si="10"/>
        <v>0.28368794326241137</v>
      </c>
    </row>
    <row r="660" spans="1:4" ht="15">
      <c r="A660" s="119" t="s">
        <v>621</v>
      </c>
      <c r="B660" s="118">
        <v>12370</v>
      </c>
      <c r="C660" s="118">
        <v>14700</v>
      </c>
      <c r="D660" s="114">
        <f t="shared" si="10"/>
        <v>1.1883589329021826</v>
      </c>
    </row>
    <row r="661" spans="1:4" ht="15">
      <c r="A661" s="117" t="s">
        <v>622</v>
      </c>
      <c r="B661" s="118"/>
      <c r="C661" s="118"/>
      <c r="D661" s="114" t="e">
        <f t="shared" si="10"/>
        <v>#DIV/0!</v>
      </c>
    </row>
    <row r="662" spans="1:4" ht="15">
      <c r="A662" s="117" t="s">
        <v>623</v>
      </c>
      <c r="B662" s="118"/>
      <c r="C662" s="118"/>
      <c r="D662" s="114" t="e">
        <f t="shared" si="10"/>
        <v>#DIV/0!</v>
      </c>
    </row>
    <row r="663" spans="1:4" ht="15">
      <c r="A663" s="117" t="s">
        <v>624</v>
      </c>
      <c r="B663" s="118">
        <v>11106</v>
      </c>
      <c r="C663" s="118"/>
      <c r="D663" s="114">
        <f t="shared" si="10"/>
        <v>0</v>
      </c>
    </row>
    <row r="664" spans="1:4" ht="15">
      <c r="A664" s="117" t="s">
        <v>625</v>
      </c>
      <c r="B664" s="118">
        <v>1264</v>
      </c>
      <c r="C664" s="118"/>
      <c r="D664" s="114">
        <f t="shared" si="10"/>
        <v>0</v>
      </c>
    </row>
    <row r="665" spans="1:4" ht="15">
      <c r="A665" s="117" t="s">
        <v>626</v>
      </c>
      <c r="B665" s="118"/>
      <c r="C665" s="118">
        <v>14700</v>
      </c>
      <c r="D665" s="114" t="e">
        <f t="shared" si="10"/>
        <v>#DIV/0!</v>
      </c>
    </row>
    <row r="666" spans="1:4" ht="15">
      <c r="A666" s="119" t="s">
        <v>627</v>
      </c>
      <c r="B666" s="118">
        <v>1128</v>
      </c>
      <c r="C666" s="118"/>
      <c r="D666" s="114">
        <f t="shared" si="10"/>
        <v>0</v>
      </c>
    </row>
    <row r="667" spans="1:4" ht="15">
      <c r="A667" s="117" t="s">
        <v>628</v>
      </c>
      <c r="B667" s="118">
        <v>1128</v>
      </c>
      <c r="C667" s="118"/>
      <c r="D667" s="114">
        <f t="shared" si="10"/>
        <v>0</v>
      </c>
    </row>
    <row r="668" spans="1:4" ht="15">
      <c r="A668" s="117" t="s">
        <v>629</v>
      </c>
      <c r="B668" s="118"/>
      <c r="C668" s="118"/>
      <c r="D668" s="114" t="e">
        <f t="shared" si="10"/>
        <v>#DIV/0!</v>
      </c>
    </row>
    <row r="669" spans="1:4" ht="15">
      <c r="A669" s="117" t="s">
        <v>630</v>
      </c>
      <c r="B669" s="118"/>
      <c r="C669" s="118"/>
      <c r="D669" s="114" t="e">
        <f t="shared" si="10"/>
        <v>#DIV/0!</v>
      </c>
    </row>
    <row r="670" spans="1:4" ht="15">
      <c r="A670" s="119" t="s">
        <v>631</v>
      </c>
      <c r="B670" s="118">
        <v>-21</v>
      </c>
      <c r="C670" s="118"/>
      <c r="D670" s="114">
        <f t="shared" si="10"/>
        <v>0</v>
      </c>
    </row>
    <row r="671" spans="1:4" ht="15">
      <c r="A671" s="117" t="s">
        <v>632</v>
      </c>
      <c r="B671" s="118">
        <v>-21</v>
      </c>
      <c r="C671" s="118"/>
      <c r="D671" s="114">
        <f t="shared" si="10"/>
        <v>0</v>
      </c>
    </row>
    <row r="672" spans="1:4" ht="15">
      <c r="A672" s="117" t="s">
        <v>633</v>
      </c>
      <c r="B672" s="118"/>
      <c r="C672" s="118"/>
      <c r="D672" s="114" t="e">
        <f t="shared" si="10"/>
        <v>#DIV/0!</v>
      </c>
    </row>
    <row r="673" spans="1:4" ht="15">
      <c r="A673" s="119" t="s">
        <v>634</v>
      </c>
      <c r="B673" s="118">
        <v>16</v>
      </c>
      <c r="C673" s="118">
        <v>110</v>
      </c>
      <c r="D673" s="114">
        <f t="shared" si="10"/>
        <v>6.875</v>
      </c>
    </row>
    <row r="674" spans="1:4" ht="15">
      <c r="A674" s="117" t="s">
        <v>634</v>
      </c>
      <c r="B674" s="118">
        <v>16</v>
      </c>
      <c r="C674" s="118">
        <v>110</v>
      </c>
      <c r="D674" s="114">
        <f t="shared" si="10"/>
        <v>6.875</v>
      </c>
    </row>
    <row r="675" spans="1:4" ht="15">
      <c r="A675" s="121" t="s">
        <v>635</v>
      </c>
      <c r="B675" s="118">
        <f>B676+B685+B689+B698+B704+B710+B724</f>
        <v>9822</v>
      </c>
      <c r="C675" s="118">
        <f>C676+C685+C689+C698+C704+C710+C724</f>
        <v>6989</v>
      </c>
      <c r="D675" s="114">
        <f t="shared" si="10"/>
        <v>0.7115658725310527</v>
      </c>
    </row>
    <row r="676" spans="1:4" ht="15">
      <c r="A676" s="119" t="s">
        <v>636</v>
      </c>
      <c r="B676" s="118">
        <v>147</v>
      </c>
      <c r="C676" s="118">
        <v>142</v>
      </c>
      <c r="D676" s="114">
        <f t="shared" si="10"/>
        <v>0.9659863945578231</v>
      </c>
    </row>
    <row r="677" spans="1:4" ht="15">
      <c r="A677" s="117" t="s">
        <v>131</v>
      </c>
      <c r="B677" s="118">
        <v>155</v>
      </c>
      <c r="C677" s="118">
        <v>142</v>
      </c>
      <c r="D677" s="114">
        <f t="shared" si="10"/>
        <v>0.9161290322580645</v>
      </c>
    </row>
    <row r="678" spans="1:4" ht="15">
      <c r="A678" s="117" t="s">
        <v>132</v>
      </c>
      <c r="B678" s="118"/>
      <c r="C678" s="118"/>
      <c r="D678" s="114" t="e">
        <f t="shared" si="10"/>
        <v>#DIV/0!</v>
      </c>
    </row>
    <row r="679" spans="1:4" ht="15">
      <c r="A679" s="117" t="s">
        <v>133</v>
      </c>
      <c r="B679" s="118"/>
      <c r="C679" s="118"/>
      <c r="D679" s="114" t="e">
        <f t="shared" si="10"/>
        <v>#DIV/0!</v>
      </c>
    </row>
    <row r="680" spans="1:4" ht="15">
      <c r="A680" s="117" t="s">
        <v>637</v>
      </c>
      <c r="B680" s="118"/>
      <c r="C680" s="118"/>
      <c r="D680" s="114" t="e">
        <f t="shared" si="10"/>
        <v>#DIV/0!</v>
      </c>
    </row>
    <row r="681" spans="1:4" ht="15">
      <c r="A681" s="117" t="s">
        <v>638</v>
      </c>
      <c r="B681" s="118"/>
      <c r="C681" s="118"/>
      <c r="D681" s="114" t="e">
        <f t="shared" si="10"/>
        <v>#DIV/0!</v>
      </c>
    </row>
    <row r="682" spans="1:4" ht="15">
      <c r="A682" s="117" t="s">
        <v>639</v>
      </c>
      <c r="B682" s="118"/>
      <c r="C682" s="118"/>
      <c r="D682" s="114" t="e">
        <f t="shared" si="10"/>
        <v>#DIV/0!</v>
      </c>
    </row>
    <row r="683" spans="1:4" ht="15">
      <c r="A683" s="117" t="s">
        <v>640</v>
      </c>
      <c r="B683" s="118"/>
      <c r="C683" s="118"/>
      <c r="D683" s="114" t="e">
        <f t="shared" si="10"/>
        <v>#DIV/0!</v>
      </c>
    </row>
    <row r="684" spans="1:4" ht="15">
      <c r="A684" s="117" t="s">
        <v>641</v>
      </c>
      <c r="B684" s="118">
        <v>-8</v>
      </c>
      <c r="C684" s="118"/>
      <c r="D684" s="114">
        <f t="shared" si="10"/>
        <v>0</v>
      </c>
    </row>
    <row r="685" spans="1:4" ht="15">
      <c r="A685" s="119" t="s">
        <v>642</v>
      </c>
      <c r="B685" s="118">
        <v>14</v>
      </c>
      <c r="C685" s="118">
        <v>24</v>
      </c>
      <c r="D685" s="114">
        <f t="shared" si="10"/>
        <v>1.7142857142857142</v>
      </c>
    </row>
    <row r="686" spans="1:4" ht="15">
      <c r="A686" s="117" t="s">
        <v>643</v>
      </c>
      <c r="B686" s="118"/>
      <c r="C686" s="118"/>
      <c r="D686" s="114" t="e">
        <f t="shared" si="10"/>
        <v>#DIV/0!</v>
      </c>
    </row>
    <row r="687" spans="1:4" ht="15">
      <c r="A687" s="117" t="s">
        <v>644</v>
      </c>
      <c r="B687" s="118"/>
      <c r="C687" s="118"/>
      <c r="D687" s="114" t="e">
        <f t="shared" si="10"/>
        <v>#DIV/0!</v>
      </c>
    </row>
    <row r="688" spans="1:4" ht="15">
      <c r="A688" s="117" t="s">
        <v>645</v>
      </c>
      <c r="B688" s="118">
        <v>14</v>
      </c>
      <c r="C688" s="118">
        <v>24</v>
      </c>
      <c r="D688" s="114">
        <f t="shared" si="10"/>
        <v>1.7142857142857142</v>
      </c>
    </row>
    <row r="689" spans="1:4" ht="15">
      <c r="A689" s="119" t="s">
        <v>646</v>
      </c>
      <c r="B689" s="118">
        <v>1104</v>
      </c>
      <c r="C689" s="118">
        <v>523</v>
      </c>
      <c r="D689" s="114">
        <f t="shared" si="10"/>
        <v>0.473731884057971</v>
      </c>
    </row>
    <row r="690" spans="1:4" ht="15">
      <c r="A690" s="117" t="s">
        <v>647</v>
      </c>
      <c r="B690" s="118"/>
      <c r="C690" s="118"/>
      <c r="D690" s="114" t="e">
        <f t="shared" si="10"/>
        <v>#DIV/0!</v>
      </c>
    </row>
    <row r="691" spans="1:4" ht="15">
      <c r="A691" s="117" t="s">
        <v>648</v>
      </c>
      <c r="B691" s="118">
        <v>996</v>
      </c>
      <c r="C691" s="118">
        <v>523</v>
      </c>
      <c r="D691" s="114">
        <f t="shared" si="10"/>
        <v>0.5251004016064257</v>
      </c>
    </row>
    <row r="692" spans="1:4" ht="15">
      <c r="A692" s="117" t="s">
        <v>649</v>
      </c>
      <c r="B692" s="118"/>
      <c r="C692" s="118"/>
      <c r="D692" s="114" t="e">
        <f t="shared" si="10"/>
        <v>#DIV/0!</v>
      </c>
    </row>
    <row r="693" spans="1:4" ht="15">
      <c r="A693" s="117" t="s">
        <v>650</v>
      </c>
      <c r="B693" s="118"/>
      <c r="C693" s="118"/>
      <c r="D693" s="114" t="e">
        <f t="shared" si="10"/>
        <v>#DIV/0!</v>
      </c>
    </row>
    <row r="694" spans="1:4" ht="15">
      <c r="A694" s="117" t="s">
        <v>651</v>
      </c>
      <c r="B694" s="118"/>
      <c r="C694" s="118"/>
      <c r="D694" s="114" t="e">
        <f t="shared" si="10"/>
        <v>#DIV/0!</v>
      </c>
    </row>
    <row r="695" spans="1:4" ht="15">
      <c r="A695" s="117" t="s">
        <v>652</v>
      </c>
      <c r="B695" s="118"/>
      <c r="C695" s="118"/>
      <c r="D695" s="114" t="e">
        <f t="shared" si="10"/>
        <v>#DIV/0!</v>
      </c>
    </row>
    <row r="696" spans="1:4" ht="15">
      <c r="A696" s="117" t="s">
        <v>653</v>
      </c>
      <c r="B696" s="118">
        <v>108</v>
      </c>
      <c r="C696" s="118"/>
      <c r="D696" s="114">
        <f t="shared" si="10"/>
        <v>0</v>
      </c>
    </row>
    <row r="697" spans="1:4" ht="15">
      <c r="A697" s="117" t="s">
        <v>654</v>
      </c>
      <c r="B697" s="118"/>
      <c r="C697" s="118"/>
      <c r="D697" s="114" t="e">
        <f t="shared" si="10"/>
        <v>#DIV/0!</v>
      </c>
    </row>
    <row r="698" spans="1:4" ht="15">
      <c r="A698" s="119" t="s">
        <v>655</v>
      </c>
      <c r="B698" s="118">
        <v>2038</v>
      </c>
      <c r="C698" s="118">
        <v>300</v>
      </c>
      <c r="D698" s="114">
        <f t="shared" si="10"/>
        <v>0.14720314033366044</v>
      </c>
    </row>
    <row r="699" spans="1:4" ht="15">
      <c r="A699" s="117" t="s">
        <v>656</v>
      </c>
      <c r="B699" s="118"/>
      <c r="C699" s="118"/>
      <c r="D699" s="114" t="e">
        <f t="shared" si="10"/>
        <v>#DIV/0!</v>
      </c>
    </row>
    <row r="700" spans="1:4" ht="15">
      <c r="A700" s="117" t="s">
        <v>657</v>
      </c>
      <c r="B700" s="118">
        <v>2006</v>
      </c>
      <c r="C700" s="118">
        <v>300</v>
      </c>
      <c r="D700" s="114">
        <f t="shared" si="10"/>
        <v>0.14955134596211367</v>
      </c>
    </row>
    <row r="701" spans="1:4" ht="15">
      <c r="A701" s="117" t="s">
        <v>658</v>
      </c>
      <c r="B701" s="118"/>
      <c r="C701" s="118"/>
      <c r="D701" s="114" t="e">
        <f t="shared" si="10"/>
        <v>#DIV/0!</v>
      </c>
    </row>
    <row r="702" spans="1:4" ht="15">
      <c r="A702" s="117" t="s">
        <v>659</v>
      </c>
      <c r="B702" s="118"/>
      <c r="C702" s="118"/>
      <c r="D702" s="114" t="e">
        <f t="shared" si="10"/>
        <v>#DIV/0!</v>
      </c>
    </row>
    <row r="703" spans="1:4" ht="15">
      <c r="A703" s="117" t="s">
        <v>660</v>
      </c>
      <c r="B703" s="118">
        <v>32</v>
      </c>
      <c r="C703" s="118"/>
      <c r="D703" s="114">
        <f t="shared" si="10"/>
        <v>0</v>
      </c>
    </row>
    <row r="704" spans="1:4" ht="15">
      <c r="A704" s="119" t="s">
        <v>661</v>
      </c>
      <c r="B704" s="118">
        <v>2653</v>
      </c>
      <c r="C704" s="118">
        <v>5000</v>
      </c>
      <c r="D704" s="114">
        <f t="shared" si="10"/>
        <v>1.8846588767433095</v>
      </c>
    </row>
    <row r="705" spans="1:4" ht="15">
      <c r="A705" s="117" t="s">
        <v>662</v>
      </c>
      <c r="B705" s="118">
        <v>2447</v>
      </c>
      <c r="C705" s="118">
        <v>3000</v>
      </c>
      <c r="D705" s="114">
        <f t="shared" si="10"/>
        <v>1.2259910093992643</v>
      </c>
    </row>
    <row r="706" spans="1:4" ht="15">
      <c r="A706" s="117" t="s">
        <v>663</v>
      </c>
      <c r="B706" s="118">
        <v>245</v>
      </c>
      <c r="C706" s="118">
        <v>1000</v>
      </c>
      <c r="D706" s="114">
        <f t="shared" si="10"/>
        <v>4.081632653061225</v>
      </c>
    </row>
    <row r="707" spans="1:4" ht="15">
      <c r="A707" s="117" t="s">
        <v>664</v>
      </c>
      <c r="B707" s="118">
        <v>9</v>
      </c>
      <c r="C707" s="118">
        <v>500</v>
      </c>
      <c r="D707" s="114">
        <f t="shared" si="10"/>
        <v>55.55555555555556</v>
      </c>
    </row>
    <row r="708" spans="1:4" ht="15">
      <c r="A708" s="117" t="s">
        <v>665</v>
      </c>
      <c r="B708" s="118">
        <v>-48</v>
      </c>
      <c r="C708" s="118">
        <v>500</v>
      </c>
      <c r="D708" s="114">
        <f t="shared" si="10"/>
        <v>-10.416666666666666</v>
      </c>
    </row>
    <row r="709" spans="1:4" ht="15">
      <c r="A709" s="117" t="s">
        <v>666</v>
      </c>
      <c r="B709" s="118"/>
      <c r="C709" s="118"/>
      <c r="D709" s="114" t="e">
        <f t="shared" si="10"/>
        <v>#DIV/0!</v>
      </c>
    </row>
    <row r="710" spans="1:4" ht="15">
      <c r="A710" s="119" t="s">
        <v>667</v>
      </c>
      <c r="B710" s="118">
        <v>3842</v>
      </c>
      <c r="C710" s="118">
        <v>1000</v>
      </c>
      <c r="D710" s="114">
        <f aca="true" t="shared" si="11" ref="D710:D773">C710/B710*100%</f>
        <v>0.2602811035918792</v>
      </c>
    </row>
    <row r="711" spans="1:4" ht="15">
      <c r="A711" s="117" t="s">
        <v>668</v>
      </c>
      <c r="B711" s="118">
        <v>2190</v>
      </c>
      <c r="C711" s="118">
        <v>400</v>
      </c>
      <c r="D711" s="114">
        <f t="shared" si="11"/>
        <v>0.182648401826484</v>
      </c>
    </row>
    <row r="712" spans="1:4" ht="15">
      <c r="A712" s="117" t="s">
        <v>669</v>
      </c>
      <c r="B712" s="118"/>
      <c r="C712" s="118"/>
      <c r="D712" s="114" t="e">
        <f t="shared" si="11"/>
        <v>#DIV/0!</v>
      </c>
    </row>
    <row r="713" spans="1:4" ht="15">
      <c r="A713" s="117" t="s">
        <v>670</v>
      </c>
      <c r="B713" s="118"/>
      <c r="C713" s="118"/>
      <c r="D713" s="114" t="e">
        <f t="shared" si="11"/>
        <v>#DIV/0!</v>
      </c>
    </row>
    <row r="714" spans="1:4" ht="15">
      <c r="A714" s="117" t="s">
        <v>671</v>
      </c>
      <c r="B714" s="118">
        <v>600</v>
      </c>
      <c r="C714" s="118">
        <v>600</v>
      </c>
      <c r="D714" s="114">
        <f t="shared" si="11"/>
        <v>1</v>
      </c>
    </row>
    <row r="715" spans="1:4" ht="15">
      <c r="A715" s="117" t="s">
        <v>672</v>
      </c>
      <c r="B715" s="118">
        <v>1052</v>
      </c>
      <c r="C715" s="118"/>
      <c r="D715" s="114">
        <f t="shared" si="11"/>
        <v>0</v>
      </c>
    </row>
    <row r="716" spans="1:4" ht="15">
      <c r="A716" s="119" t="s">
        <v>673</v>
      </c>
      <c r="B716" s="118"/>
      <c r="C716" s="118"/>
      <c r="D716" s="114" t="e">
        <f t="shared" si="11"/>
        <v>#DIV/0!</v>
      </c>
    </row>
    <row r="717" spans="1:4" ht="15">
      <c r="A717" s="117" t="s">
        <v>674</v>
      </c>
      <c r="B717" s="118"/>
      <c r="C717" s="118"/>
      <c r="D717" s="114" t="e">
        <f t="shared" si="11"/>
        <v>#DIV/0!</v>
      </c>
    </row>
    <row r="718" spans="1:4" ht="15">
      <c r="A718" s="117" t="s">
        <v>675</v>
      </c>
      <c r="B718" s="118"/>
      <c r="C718" s="118"/>
      <c r="D718" s="114" t="e">
        <f t="shared" si="11"/>
        <v>#DIV/0!</v>
      </c>
    </row>
    <row r="719" spans="1:4" ht="15">
      <c r="A719" s="119" t="s">
        <v>676</v>
      </c>
      <c r="B719" s="118"/>
      <c r="C719" s="118"/>
      <c r="D719" s="114" t="e">
        <f t="shared" si="11"/>
        <v>#DIV/0!</v>
      </c>
    </row>
    <row r="720" spans="1:4" ht="15">
      <c r="A720" s="117" t="s">
        <v>677</v>
      </c>
      <c r="B720" s="118"/>
      <c r="C720" s="118"/>
      <c r="D720" s="114" t="e">
        <f t="shared" si="11"/>
        <v>#DIV/0!</v>
      </c>
    </row>
    <row r="721" spans="1:4" ht="15">
      <c r="A721" s="117" t="s">
        <v>678</v>
      </c>
      <c r="B721" s="118"/>
      <c r="C721" s="118"/>
      <c r="D721" s="114" t="e">
        <f t="shared" si="11"/>
        <v>#DIV/0!</v>
      </c>
    </row>
    <row r="722" spans="1:4" ht="15">
      <c r="A722" s="119" t="s">
        <v>679</v>
      </c>
      <c r="B722" s="118"/>
      <c r="C722" s="118"/>
      <c r="D722" s="114" t="e">
        <f t="shared" si="11"/>
        <v>#DIV/0!</v>
      </c>
    </row>
    <row r="723" spans="1:4" ht="15">
      <c r="A723" s="117" t="s">
        <v>679</v>
      </c>
      <c r="B723" s="118"/>
      <c r="C723" s="118"/>
      <c r="D723" s="114" t="e">
        <f t="shared" si="11"/>
        <v>#DIV/0!</v>
      </c>
    </row>
    <row r="724" spans="1:4" ht="15">
      <c r="A724" s="119" t="s">
        <v>680</v>
      </c>
      <c r="B724" s="118">
        <v>24</v>
      </c>
      <c r="C724" s="118"/>
      <c r="D724" s="114">
        <f t="shared" si="11"/>
        <v>0</v>
      </c>
    </row>
    <row r="725" spans="1:4" ht="15">
      <c r="A725" s="117" t="s">
        <v>680</v>
      </c>
      <c r="B725" s="118">
        <v>24</v>
      </c>
      <c r="C725" s="118"/>
      <c r="D725" s="114">
        <f t="shared" si="11"/>
        <v>0</v>
      </c>
    </row>
    <row r="726" spans="1:4" ht="15">
      <c r="A726" s="119" t="s">
        <v>681</v>
      </c>
      <c r="B726" s="118"/>
      <c r="C726" s="118"/>
      <c r="D726" s="114" t="e">
        <f t="shared" si="11"/>
        <v>#DIV/0!</v>
      </c>
    </row>
    <row r="727" spans="1:4" ht="15">
      <c r="A727" s="117" t="s">
        <v>682</v>
      </c>
      <c r="B727" s="118"/>
      <c r="C727" s="118"/>
      <c r="D727" s="114" t="e">
        <f t="shared" si="11"/>
        <v>#DIV/0!</v>
      </c>
    </row>
    <row r="728" spans="1:4" ht="15">
      <c r="A728" s="117" t="s">
        <v>683</v>
      </c>
      <c r="B728" s="118"/>
      <c r="C728" s="118"/>
      <c r="D728" s="114" t="e">
        <f t="shared" si="11"/>
        <v>#DIV/0!</v>
      </c>
    </row>
    <row r="729" spans="1:4" ht="15">
      <c r="A729" s="117" t="s">
        <v>684</v>
      </c>
      <c r="B729" s="118"/>
      <c r="C729" s="118"/>
      <c r="D729" s="114" t="e">
        <f t="shared" si="11"/>
        <v>#DIV/0!</v>
      </c>
    </row>
    <row r="730" spans="1:4" ht="15">
      <c r="A730" s="117" t="s">
        <v>685</v>
      </c>
      <c r="B730" s="118"/>
      <c r="C730" s="118"/>
      <c r="D730" s="114" t="e">
        <f t="shared" si="11"/>
        <v>#DIV/0!</v>
      </c>
    </row>
    <row r="731" spans="1:4" ht="15">
      <c r="A731" s="117" t="s">
        <v>686</v>
      </c>
      <c r="B731" s="118"/>
      <c r="C731" s="118"/>
      <c r="D731" s="114" t="e">
        <f t="shared" si="11"/>
        <v>#DIV/0!</v>
      </c>
    </row>
    <row r="732" spans="1:4" ht="15">
      <c r="A732" s="119" t="s">
        <v>687</v>
      </c>
      <c r="B732" s="118"/>
      <c r="C732" s="118"/>
      <c r="D732" s="114" t="e">
        <f t="shared" si="11"/>
        <v>#DIV/0!</v>
      </c>
    </row>
    <row r="733" spans="1:4" ht="15">
      <c r="A733" s="117" t="s">
        <v>687</v>
      </c>
      <c r="B733" s="118"/>
      <c r="C733" s="118"/>
      <c r="D733" s="114" t="e">
        <f t="shared" si="11"/>
        <v>#DIV/0!</v>
      </c>
    </row>
    <row r="734" spans="1:4" ht="15">
      <c r="A734" s="119" t="s">
        <v>688</v>
      </c>
      <c r="B734" s="118"/>
      <c r="C734" s="118"/>
      <c r="D734" s="114" t="e">
        <f t="shared" si="11"/>
        <v>#DIV/0!</v>
      </c>
    </row>
    <row r="735" spans="1:4" ht="15">
      <c r="A735" s="117" t="s">
        <v>688</v>
      </c>
      <c r="B735" s="118"/>
      <c r="C735" s="118"/>
      <c r="D735" s="114" t="e">
        <f t="shared" si="11"/>
        <v>#DIV/0!</v>
      </c>
    </row>
    <row r="736" spans="1:4" ht="15">
      <c r="A736" s="119" t="s">
        <v>689</v>
      </c>
      <c r="B736" s="118"/>
      <c r="C736" s="118"/>
      <c r="D736" s="114" t="e">
        <f t="shared" si="11"/>
        <v>#DIV/0!</v>
      </c>
    </row>
    <row r="737" spans="1:4" ht="15">
      <c r="A737" s="117" t="s">
        <v>131</v>
      </c>
      <c r="B737" s="118"/>
      <c r="C737" s="118"/>
      <c r="D737" s="114" t="e">
        <f t="shared" si="11"/>
        <v>#DIV/0!</v>
      </c>
    </row>
    <row r="738" spans="1:4" ht="15">
      <c r="A738" s="117" t="s">
        <v>132</v>
      </c>
      <c r="B738" s="118"/>
      <c r="C738" s="118"/>
      <c r="D738" s="114" t="e">
        <f t="shared" si="11"/>
        <v>#DIV/0!</v>
      </c>
    </row>
    <row r="739" spans="1:4" ht="15">
      <c r="A739" s="117" t="s">
        <v>133</v>
      </c>
      <c r="B739" s="118"/>
      <c r="C739" s="118"/>
      <c r="D739" s="114" t="e">
        <f t="shared" si="11"/>
        <v>#DIV/0!</v>
      </c>
    </row>
    <row r="740" spans="1:4" ht="15">
      <c r="A740" s="117" t="s">
        <v>690</v>
      </c>
      <c r="B740" s="118"/>
      <c r="C740" s="118"/>
      <c r="D740" s="114" t="e">
        <f t="shared" si="11"/>
        <v>#DIV/0!</v>
      </c>
    </row>
    <row r="741" spans="1:4" ht="15">
      <c r="A741" s="117" t="s">
        <v>691</v>
      </c>
      <c r="B741" s="118"/>
      <c r="C741" s="118"/>
      <c r="D741" s="114" t="e">
        <f t="shared" si="11"/>
        <v>#DIV/0!</v>
      </c>
    </row>
    <row r="742" spans="1:4" ht="15">
      <c r="A742" s="117" t="s">
        <v>692</v>
      </c>
      <c r="B742" s="118"/>
      <c r="C742" s="118"/>
      <c r="D742" s="114" t="e">
        <f t="shared" si="11"/>
        <v>#DIV/0!</v>
      </c>
    </row>
    <row r="743" spans="1:4" ht="15">
      <c r="A743" s="117" t="s">
        <v>693</v>
      </c>
      <c r="B743" s="118"/>
      <c r="C743" s="118"/>
      <c r="D743" s="114" t="e">
        <f t="shared" si="11"/>
        <v>#DIV/0!</v>
      </c>
    </row>
    <row r="744" spans="1:4" ht="15">
      <c r="A744" s="117" t="s">
        <v>694</v>
      </c>
      <c r="B744" s="118"/>
      <c r="C744" s="118"/>
      <c r="D744" s="114" t="e">
        <f t="shared" si="11"/>
        <v>#DIV/0!</v>
      </c>
    </row>
    <row r="745" spans="1:4" ht="15">
      <c r="A745" s="117" t="s">
        <v>695</v>
      </c>
      <c r="B745" s="118"/>
      <c r="C745" s="118"/>
      <c r="D745" s="114" t="e">
        <f t="shared" si="11"/>
        <v>#DIV/0!</v>
      </c>
    </row>
    <row r="746" spans="1:4" ht="15">
      <c r="A746" s="117" t="s">
        <v>696</v>
      </c>
      <c r="B746" s="118"/>
      <c r="C746" s="118"/>
      <c r="D746" s="114" t="e">
        <f t="shared" si="11"/>
        <v>#DIV/0!</v>
      </c>
    </row>
    <row r="747" spans="1:4" ht="15">
      <c r="A747" s="117" t="s">
        <v>166</v>
      </c>
      <c r="B747" s="118"/>
      <c r="C747" s="118"/>
      <c r="D747" s="114" t="e">
        <f t="shared" si="11"/>
        <v>#DIV/0!</v>
      </c>
    </row>
    <row r="748" spans="1:4" ht="15">
      <c r="A748" s="117" t="s">
        <v>697</v>
      </c>
      <c r="B748" s="118"/>
      <c r="C748" s="118"/>
      <c r="D748" s="114" t="e">
        <f t="shared" si="11"/>
        <v>#DIV/0!</v>
      </c>
    </row>
    <row r="749" spans="1:4" ht="15">
      <c r="A749" s="117" t="s">
        <v>137</v>
      </c>
      <c r="B749" s="118"/>
      <c r="C749" s="118"/>
      <c r="D749" s="114" t="e">
        <f t="shared" si="11"/>
        <v>#DIV/0!</v>
      </c>
    </row>
    <row r="750" spans="1:4" ht="15">
      <c r="A750" s="117" t="s">
        <v>698</v>
      </c>
      <c r="B750" s="118"/>
      <c r="C750" s="118"/>
      <c r="D750" s="114" t="e">
        <f t="shared" si="11"/>
        <v>#DIV/0!</v>
      </c>
    </row>
    <row r="751" spans="1:4" ht="15">
      <c r="A751" s="119" t="s">
        <v>699</v>
      </c>
      <c r="B751" s="118"/>
      <c r="C751" s="118"/>
      <c r="D751" s="114" t="e">
        <f t="shared" si="11"/>
        <v>#DIV/0!</v>
      </c>
    </row>
    <row r="752" spans="1:4" ht="15">
      <c r="A752" s="117" t="s">
        <v>700</v>
      </c>
      <c r="B752" s="118"/>
      <c r="C752" s="118"/>
      <c r="D752" s="114" t="e">
        <f t="shared" si="11"/>
        <v>#DIV/0!</v>
      </c>
    </row>
    <row r="753" spans="1:4" ht="15">
      <c r="A753" s="117" t="s">
        <v>701</v>
      </c>
      <c r="B753" s="118"/>
      <c r="C753" s="118"/>
      <c r="D753" s="114" t="e">
        <f t="shared" si="11"/>
        <v>#DIV/0!</v>
      </c>
    </row>
    <row r="754" spans="1:4" ht="15">
      <c r="A754" s="117" t="s">
        <v>702</v>
      </c>
      <c r="B754" s="118"/>
      <c r="C754" s="118"/>
      <c r="D754" s="114" t="e">
        <f t="shared" si="11"/>
        <v>#DIV/0!</v>
      </c>
    </row>
    <row r="755" spans="1:4" ht="15">
      <c r="A755" s="117" t="s">
        <v>703</v>
      </c>
      <c r="B755" s="118"/>
      <c r="C755" s="118"/>
      <c r="D755" s="114" t="e">
        <f t="shared" si="11"/>
        <v>#DIV/0!</v>
      </c>
    </row>
    <row r="756" spans="1:4" ht="15">
      <c r="A756" s="119" t="s">
        <v>704</v>
      </c>
      <c r="B756" s="118"/>
      <c r="C756" s="118"/>
      <c r="D756" s="114" t="e">
        <f t="shared" si="11"/>
        <v>#DIV/0!</v>
      </c>
    </row>
    <row r="757" spans="1:4" ht="15">
      <c r="A757" s="117" t="s">
        <v>705</v>
      </c>
      <c r="B757" s="118"/>
      <c r="C757" s="118"/>
      <c r="D757" s="114" t="e">
        <f t="shared" si="11"/>
        <v>#DIV/0!</v>
      </c>
    </row>
    <row r="758" spans="1:4" ht="15">
      <c r="A758" s="117" t="s">
        <v>706</v>
      </c>
      <c r="B758" s="118"/>
      <c r="C758" s="118"/>
      <c r="D758" s="114" t="e">
        <f t="shared" si="11"/>
        <v>#DIV/0!</v>
      </c>
    </row>
    <row r="759" spans="1:4" ht="15">
      <c r="A759" s="117" t="s">
        <v>707</v>
      </c>
      <c r="B759" s="118"/>
      <c r="C759" s="118"/>
      <c r="D759" s="114" t="e">
        <f t="shared" si="11"/>
        <v>#DIV/0!</v>
      </c>
    </row>
    <row r="760" spans="1:4" ht="15">
      <c r="A760" s="117" t="s">
        <v>708</v>
      </c>
      <c r="B760" s="118"/>
      <c r="C760" s="118"/>
      <c r="D760" s="114" t="e">
        <f t="shared" si="11"/>
        <v>#DIV/0!</v>
      </c>
    </row>
    <row r="761" spans="1:4" ht="15">
      <c r="A761" s="119" t="s">
        <v>709</v>
      </c>
      <c r="B761" s="118"/>
      <c r="C761" s="118"/>
      <c r="D761" s="114" t="e">
        <f t="shared" si="11"/>
        <v>#DIV/0!</v>
      </c>
    </row>
    <row r="762" spans="1:4" ht="15">
      <c r="A762" s="117" t="s">
        <v>709</v>
      </c>
      <c r="B762" s="118"/>
      <c r="C762" s="118"/>
      <c r="D762" s="114" t="e">
        <f t="shared" si="11"/>
        <v>#DIV/0!</v>
      </c>
    </row>
    <row r="763" spans="1:4" ht="15">
      <c r="A763" s="121" t="s">
        <v>710</v>
      </c>
      <c r="B763" s="118">
        <f>B764+B778+B781+B825</f>
        <v>10850</v>
      </c>
      <c r="C763" s="118">
        <f>C764+C778+C781+C825</f>
        <v>2005</v>
      </c>
      <c r="D763" s="114">
        <f t="shared" si="11"/>
        <v>0.1847926267281106</v>
      </c>
    </row>
    <row r="764" spans="1:4" ht="15">
      <c r="A764" s="119" t="s">
        <v>711</v>
      </c>
      <c r="B764" s="118">
        <v>1547</v>
      </c>
      <c r="C764" s="118">
        <v>989</v>
      </c>
      <c r="D764" s="114">
        <f t="shared" si="11"/>
        <v>0.6393018745959922</v>
      </c>
    </row>
    <row r="765" spans="1:4" ht="15">
      <c r="A765" s="117" t="s">
        <v>131</v>
      </c>
      <c r="B765" s="118">
        <v>177</v>
      </c>
      <c r="C765" s="118">
        <v>158</v>
      </c>
      <c r="D765" s="114">
        <f t="shared" si="11"/>
        <v>0.8926553672316384</v>
      </c>
    </row>
    <row r="766" spans="1:4" ht="15">
      <c r="A766" s="117" t="s">
        <v>132</v>
      </c>
      <c r="B766" s="118">
        <v>1</v>
      </c>
      <c r="C766" s="118"/>
      <c r="D766" s="114">
        <f t="shared" si="11"/>
        <v>0</v>
      </c>
    </row>
    <row r="767" spans="1:4" ht="15">
      <c r="A767" s="117" t="s">
        <v>133</v>
      </c>
      <c r="B767" s="118"/>
      <c r="C767" s="118"/>
      <c r="D767" s="114" t="e">
        <f t="shared" si="11"/>
        <v>#DIV/0!</v>
      </c>
    </row>
    <row r="768" spans="1:4" ht="15">
      <c r="A768" s="117" t="s">
        <v>712</v>
      </c>
      <c r="B768" s="118"/>
      <c r="C768" s="118"/>
      <c r="D768" s="114" t="e">
        <f t="shared" si="11"/>
        <v>#DIV/0!</v>
      </c>
    </row>
    <row r="769" spans="1:4" ht="15">
      <c r="A769" s="117" t="s">
        <v>713</v>
      </c>
      <c r="B769" s="118"/>
      <c r="C769" s="118"/>
      <c r="D769" s="114" t="e">
        <f t="shared" si="11"/>
        <v>#DIV/0!</v>
      </c>
    </row>
    <row r="770" spans="1:4" ht="15">
      <c r="A770" s="117" t="s">
        <v>714</v>
      </c>
      <c r="B770" s="118"/>
      <c r="C770" s="118"/>
      <c r="D770" s="114" t="e">
        <f t="shared" si="11"/>
        <v>#DIV/0!</v>
      </c>
    </row>
    <row r="771" spans="1:4" ht="15">
      <c r="A771" s="117" t="s">
        <v>715</v>
      </c>
      <c r="B771" s="118"/>
      <c r="C771" s="118"/>
      <c r="D771" s="114" t="e">
        <f t="shared" si="11"/>
        <v>#DIV/0!</v>
      </c>
    </row>
    <row r="772" spans="1:4" ht="15">
      <c r="A772" s="117" t="s">
        <v>716</v>
      </c>
      <c r="B772" s="118"/>
      <c r="C772" s="118"/>
      <c r="D772" s="114" t="e">
        <f t="shared" si="11"/>
        <v>#DIV/0!</v>
      </c>
    </row>
    <row r="773" spans="1:4" ht="15">
      <c r="A773" s="117" t="s">
        <v>717</v>
      </c>
      <c r="B773" s="118"/>
      <c r="C773" s="118"/>
      <c r="D773" s="114" t="e">
        <f t="shared" si="11"/>
        <v>#DIV/0!</v>
      </c>
    </row>
    <row r="774" spans="1:4" ht="15">
      <c r="A774" s="117" t="s">
        <v>718</v>
      </c>
      <c r="B774" s="118"/>
      <c r="C774" s="118"/>
      <c r="D774" s="114" t="e">
        <f aca="true" t="shared" si="12" ref="D774:D837">C774/B774*100%</f>
        <v>#DIV/0!</v>
      </c>
    </row>
    <row r="775" spans="1:4" ht="15">
      <c r="A775" s="117" t="s">
        <v>719</v>
      </c>
      <c r="B775" s="118">
        <v>1369</v>
      </c>
      <c r="C775" s="118">
        <v>831</v>
      </c>
      <c r="D775" s="114">
        <f t="shared" si="12"/>
        <v>0.6070124178232287</v>
      </c>
    </row>
    <row r="776" spans="1:4" ht="15">
      <c r="A776" s="119" t="s">
        <v>720</v>
      </c>
      <c r="B776" s="118"/>
      <c r="C776" s="118"/>
      <c r="D776" s="114" t="e">
        <f t="shared" si="12"/>
        <v>#DIV/0!</v>
      </c>
    </row>
    <row r="777" spans="1:4" ht="15">
      <c r="A777" s="117" t="s">
        <v>720</v>
      </c>
      <c r="B777" s="118"/>
      <c r="C777" s="118"/>
      <c r="D777" s="114" t="e">
        <f t="shared" si="12"/>
        <v>#DIV/0!</v>
      </c>
    </row>
    <row r="778" spans="1:4" ht="15">
      <c r="A778" s="119" t="s">
        <v>721</v>
      </c>
      <c r="B778" s="118">
        <v>8331</v>
      </c>
      <c r="C778" s="118">
        <v>616</v>
      </c>
      <c r="D778" s="114">
        <f t="shared" si="12"/>
        <v>0.07394070339695115</v>
      </c>
    </row>
    <row r="779" spans="1:4" ht="15">
      <c r="A779" s="117" t="s">
        <v>722</v>
      </c>
      <c r="B779" s="118">
        <v>3775</v>
      </c>
      <c r="C779" s="118">
        <v>616</v>
      </c>
      <c r="D779" s="114">
        <f t="shared" si="12"/>
        <v>0.16317880794701986</v>
      </c>
    </row>
    <row r="780" spans="1:4" ht="15">
      <c r="A780" s="117" t="s">
        <v>723</v>
      </c>
      <c r="B780" s="118">
        <v>4556</v>
      </c>
      <c r="C780" s="118"/>
      <c r="D780" s="114">
        <f t="shared" si="12"/>
        <v>0</v>
      </c>
    </row>
    <row r="781" spans="1:4" ht="15">
      <c r="A781" s="119" t="s">
        <v>724</v>
      </c>
      <c r="B781" s="118">
        <v>962</v>
      </c>
      <c r="C781" s="118">
        <v>400</v>
      </c>
      <c r="D781" s="114">
        <f t="shared" si="12"/>
        <v>0.4158004158004158</v>
      </c>
    </row>
    <row r="782" spans="1:4" ht="15">
      <c r="A782" s="117" t="s">
        <v>724</v>
      </c>
      <c r="B782" s="118">
        <v>962</v>
      </c>
      <c r="C782" s="118">
        <v>400</v>
      </c>
      <c r="D782" s="114">
        <f t="shared" si="12"/>
        <v>0.4158004158004158</v>
      </c>
    </row>
    <row r="783" spans="1:4" ht="15">
      <c r="A783" s="119" t="s">
        <v>725</v>
      </c>
      <c r="B783" s="118"/>
      <c r="C783" s="118"/>
      <c r="D783" s="114" t="e">
        <f t="shared" si="12"/>
        <v>#DIV/0!</v>
      </c>
    </row>
    <row r="784" spans="1:4" ht="15">
      <c r="A784" s="117" t="s">
        <v>725</v>
      </c>
      <c r="B784" s="118"/>
      <c r="C784" s="118"/>
      <c r="D784" s="114" t="e">
        <f t="shared" si="12"/>
        <v>#DIV/0!</v>
      </c>
    </row>
    <row r="785" spans="1:4" ht="15">
      <c r="A785" s="119" t="s">
        <v>726</v>
      </c>
      <c r="B785" s="118"/>
      <c r="C785" s="118"/>
      <c r="D785" s="114" t="e">
        <f t="shared" si="12"/>
        <v>#DIV/0!</v>
      </c>
    </row>
    <row r="786" spans="1:4" ht="15">
      <c r="A786" s="117" t="s">
        <v>727</v>
      </c>
      <c r="B786" s="118"/>
      <c r="C786" s="118"/>
      <c r="D786" s="114" t="e">
        <f t="shared" si="12"/>
        <v>#DIV/0!</v>
      </c>
    </row>
    <row r="787" spans="1:4" ht="15">
      <c r="A787" s="117" t="s">
        <v>728</v>
      </c>
      <c r="B787" s="118"/>
      <c r="C787" s="118"/>
      <c r="D787" s="114" t="e">
        <f t="shared" si="12"/>
        <v>#DIV/0!</v>
      </c>
    </row>
    <row r="788" spans="1:4" ht="15">
      <c r="A788" s="117" t="s">
        <v>729</v>
      </c>
      <c r="B788" s="118"/>
      <c r="C788" s="118"/>
      <c r="D788" s="114" t="e">
        <f t="shared" si="12"/>
        <v>#DIV/0!</v>
      </c>
    </row>
    <row r="789" spans="1:4" ht="15">
      <c r="A789" s="117" t="s">
        <v>730</v>
      </c>
      <c r="B789" s="118"/>
      <c r="C789" s="118"/>
      <c r="D789" s="114" t="e">
        <f t="shared" si="12"/>
        <v>#DIV/0!</v>
      </c>
    </row>
    <row r="790" spans="1:4" ht="15">
      <c r="A790" s="117" t="s">
        <v>731</v>
      </c>
      <c r="B790" s="118"/>
      <c r="C790" s="118"/>
      <c r="D790" s="114" t="e">
        <f t="shared" si="12"/>
        <v>#DIV/0!</v>
      </c>
    </row>
    <row r="791" spans="1:4" ht="15">
      <c r="A791" s="117" t="s">
        <v>732</v>
      </c>
      <c r="B791" s="118"/>
      <c r="C791" s="118"/>
      <c r="D791" s="114" t="e">
        <f t="shared" si="12"/>
        <v>#DIV/0!</v>
      </c>
    </row>
    <row r="792" spans="1:4" ht="15">
      <c r="A792" s="117" t="s">
        <v>733</v>
      </c>
      <c r="B792" s="118"/>
      <c r="C792" s="118"/>
      <c r="D792" s="114" t="e">
        <f t="shared" si="12"/>
        <v>#DIV/0!</v>
      </c>
    </row>
    <row r="793" spans="1:4" ht="15">
      <c r="A793" s="117" t="s">
        <v>734</v>
      </c>
      <c r="B793" s="118"/>
      <c r="C793" s="118"/>
      <c r="D793" s="114" t="e">
        <f t="shared" si="12"/>
        <v>#DIV/0!</v>
      </c>
    </row>
    <row r="794" spans="1:4" ht="15">
      <c r="A794" s="117" t="s">
        <v>735</v>
      </c>
      <c r="B794" s="118"/>
      <c r="C794" s="118"/>
      <c r="D794" s="114" t="e">
        <f t="shared" si="12"/>
        <v>#DIV/0!</v>
      </c>
    </row>
    <row r="795" spans="1:4" ht="15">
      <c r="A795" s="117" t="s">
        <v>736</v>
      </c>
      <c r="B795" s="118"/>
      <c r="C795" s="118"/>
      <c r="D795" s="114" t="e">
        <f t="shared" si="12"/>
        <v>#DIV/0!</v>
      </c>
    </row>
    <row r="796" spans="1:4" ht="15">
      <c r="A796" s="117" t="s">
        <v>737</v>
      </c>
      <c r="B796" s="118"/>
      <c r="C796" s="118"/>
      <c r="D796" s="114" t="e">
        <f t="shared" si="12"/>
        <v>#DIV/0!</v>
      </c>
    </row>
    <row r="797" spans="1:4" ht="15">
      <c r="A797" s="117" t="s">
        <v>738</v>
      </c>
      <c r="B797" s="118"/>
      <c r="C797" s="118"/>
      <c r="D797" s="114" t="e">
        <f t="shared" si="12"/>
        <v>#DIV/0!</v>
      </c>
    </row>
    <row r="798" spans="1:4" ht="15">
      <c r="A798" s="119" t="s">
        <v>739</v>
      </c>
      <c r="B798" s="118"/>
      <c r="C798" s="118"/>
      <c r="D798" s="114" t="e">
        <f t="shared" si="12"/>
        <v>#DIV/0!</v>
      </c>
    </row>
    <row r="799" spans="1:4" ht="15">
      <c r="A799" s="117" t="s">
        <v>740</v>
      </c>
      <c r="B799" s="118"/>
      <c r="C799" s="118"/>
      <c r="D799" s="114" t="e">
        <f t="shared" si="12"/>
        <v>#DIV/0!</v>
      </c>
    </row>
    <row r="800" spans="1:4" ht="15">
      <c r="A800" s="117" t="s">
        <v>741</v>
      </c>
      <c r="B800" s="118"/>
      <c r="C800" s="118"/>
      <c r="D800" s="114" t="e">
        <f t="shared" si="12"/>
        <v>#DIV/0!</v>
      </c>
    </row>
    <row r="801" spans="1:4" ht="15">
      <c r="A801" s="117" t="s">
        <v>742</v>
      </c>
      <c r="B801" s="118"/>
      <c r="C801" s="118"/>
      <c r="D801" s="114" t="e">
        <f t="shared" si="12"/>
        <v>#DIV/0!</v>
      </c>
    </row>
    <row r="802" spans="1:4" ht="15">
      <c r="A802" s="117" t="s">
        <v>743</v>
      </c>
      <c r="B802" s="118"/>
      <c r="C802" s="118"/>
      <c r="D802" s="114" t="e">
        <f t="shared" si="12"/>
        <v>#DIV/0!</v>
      </c>
    </row>
    <row r="803" spans="1:4" ht="15">
      <c r="A803" s="117" t="s">
        <v>744</v>
      </c>
      <c r="B803" s="118"/>
      <c r="C803" s="118"/>
      <c r="D803" s="114" t="e">
        <f t="shared" si="12"/>
        <v>#DIV/0!</v>
      </c>
    </row>
    <row r="804" spans="1:4" ht="15">
      <c r="A804" s="119" t="s">
        <v>745</v>
      </c>
      <c r="B804" s="118"/>
      <c r="C804" s="118"/>
      <c r="D804" s="114" t="e">
        <f t="shared" si="12"/>
        <v>#DIV/0!</v>
      </c>
    </row>
    <row r="805" spans="1:4" ht="15">
      <c r="A805" s="117" t="s">
        <v>727</v>
      </c>
      <c r="B805" s="118"/>
      <c r="C805" s="118"/>
      <c r="D805" s="114" t="e">
        <f t="shared" si="12"/>
        <v>#DIV/0!</v>
      </c>
    </row>
    <row r="806" spans="1:4" ht="15">
      <c r="A806" s="117" t="s">
        <v>728</v>
      </c>
      <c r="B806" s="118"/>
      <c r="C806" s="118"/>
      <c r="D806" s="114" t="e">
        <f t="shared" si="12"/>
        <v>#DIV/0!</v>
      </c>
    </row>
    <row r="807" spans="1:4" ht="15">
      <c r="A807" s="117" t="s">
        <v>746</v>
      </c>
      <c r="B807" s="118"/>
      <c r="C807" s="118"/>
      <c r="D807" s="114" t="e">
        <f t="shared" si="12"/>
        <v>#DIV/0!</v>
      </c>
    </row>
    <row r="808" spans="1:4" ht="15">
      <c r="A808" s="119" t="s">
        <v>747</v>
      </c>
      <c r="B808" s="118"/>
      <c r="C808" s="118"/>
      <c r="D808" s="114" t="e">
        <f t="shared" si="12"/>
        <v>#DIV/0!</v>
      </c>
    </row>
    <row r="809" spans="1:4" ht="15">
      <c r="A809" s="119" t="s">
        <v>748</v>
      </c>
      <c r="B809" s="118"/>
      <c r="C809" s="118"/>
      <c r="D809" s="114" t="e">
        <f t="shared" si="12"/>
        <v>#DIV/0!</v>
      </c>
    </row>
    <row r="810" spans="1:4" ht="15">
      <c r="A810" s="117" t="s">
        <v>749</v>
      </c>
      <c r="B810" s="118"/>
      <c r="C810" s="118"/>
      <c r="D810" s="114" t="e">
        <f t="shared" si="12"/>
        <v>#DIV/0!</v>
      </c>
    </row>
    <row r="811" spans="1:4" ht="15">
      <c r="A811" s="117" t="s">
        <v>750</v>
      </c>
      <c r="B811" s="118"/>
      <c r="C811" s="118"/>
      <c r="D811" s="114" t="e">
        <f t="shared" si="12"/>
        <v>#DIV/0!</v>
      </c>
    </row>
    <row r="812" spans="1:4" ht="15">
      <c r="A812" s="117" t="s">
        <v>751</v>
      </c>
      <c r="B812" s="118"/>
      <c r="C812" s="118"/>
      <c r="D812" s="114" t="e">
        <f t="shared" si="12"/>
        <v>#DIV/0!</v>
      </c>
    </row>
    <row r="813" spans="1:4" ht="15">
      <c r="A813" s="117" t="s">
        <v>752</v>
      </c>
      <c r="B813" s="118"/>
      <c r="C813" s="118"/>
      <c r="D813" s="114" t="e">
        <f t="shared" si="12"/>
        <v>#DIV/0!</v>
      </c>
    </row>
    <row r="814" spans="1:4" ht="15">
      <c r="A814" s="117" t="s">
        <v>753</v>
      </c>
      <c r="B814" s="118"/>
      <c r="C814" s="118"/>
      <c r="D814" s="114" t="e">
        <f t="shared" si="12"/>
        <v>#DIV/0!</v>
      </c>
    </row>
    <row r="815" spans="1:4" ht="15">
      <c r="A815" s="119" t="s">
        <v>754</v>
      </c>
      <c r="B815" s="118"/>
      <c r="C815" s="118"/>
      <c r="D815" s="114" t="e">
        <f t="shared" si="12"/>
        <v>#DIV/0!</v>
      </c>
    </row>
    <row r="816" spans="1:4" ht="15">
      <c r="A816" s="117" t="s">
        <v>740</v>
      </c>
      <c r="B816" s="118"/>
      <c r="C816" s="118"/>
      <c r="D816" s="114" t="e">
        <f t="shared" si="12"/>
        <v>#DIV/0!</v>
      </c>
    </row>
    <row r="817" spans="1:4" ht="15">
      <c r="A817" s="117" t="s">
        <v>741</v>
      </c>
      <c r="B817" s="118"/>
      <c r="C817" s="118"/>
      <c r="D817" s="114" t="e">
        <f t="shared" si="12"/>
        <v>#DIV/0!</v>
      </c>
    </row>
    <row r="818" spans="1:4" ht="15">
      <c r="A818" s="117" t="s">
        <v>742</v>
      </c>
      <c r="B818" s="118"/>
      <c r="C818" s="118"/>
      <c r="D818" s="114" t="e">
        <f t="shared" si="12"/>
        <v>#DIV/0!</v>
      </c>
    </row>
    <row r="819" spans="1:4" ht="15">
      <c r="A819" s="117" t="s">
        <v>743</v>
      </c>
      <c r="B819" s="118"/>
      <c r="C819" s="118"/>
      <c r="D819" s="114" t="e">
        <f t="shared" si="12"/>
        <v>#DIV/0!</v>
      </c>
    </row>
    <row r="820" spans="1:4" ht="15">
      <c r="A820" s="117" t="s">
        <v>755</v>
      </c>
      <c r="B820" s="118"/>
      <c r="C820" s="118"/>
      <c r="D820" s="114" t="e">
        <f t="shared" si="12"/>
        <v>#DIV/0!</v>
      </c>
    </row>
    <row r="821" spans="1:4" ht="15">
      <c r="A821" s="119" t="s">
        <v>756</v>
      </c>
      <c r="B821" s="118"/>
      <c r="C821" s="118"/>
      <c r="D821" s="114" t="e">
        <f t="shared" si="12"/>
        <v>#DIV/0!</v>
      </c>
    </row>
    <row r="822" spans="1:4" ht="15">
      <c r="A822" s="117" t="s">
        <v>757</v>
      </c>
      <c r="B822" s="118"/>
      <c r="C822" s="118"/>
      <c r="D822" s="114" t="e">
        <f t="shared" si="12"/>
        <v>#DIV/0!</v>
      </c>
    </row>
    <row r="823" spans="1:4" ht="15">
      <c r="A823" s="117" t="s">
        <v>758</v>
      </c>
      <c r="B823" s="118"/>
      <c r="C823" s="118"/>
      <c r="D823" s="114" t="e">
        <f t="shared" si="12"/>
        <v>#DIV/0!</v>
      </c>
    </row>
    <row r="824" spans="1:4" ht="15">
      <c r="A824" s="117" t="s">
        <v>759</v>
      </c>
      <c r="B824" s="118"/>
      <c r="C824" s="118"/>
      <c r="D824" s="114" t="e">
        <f t="shared" si="12"/>
        <v>#DIV/0!</v>
      </c>
    </row>
    <row r="825" spans="1:4" ht="15">
      <c r="A825" s="119" t="s">
        <v>760</v>
      </c>
      <c r="B825" s="118">
        <v>10</v>
      </c>
      <c r="C825" s="118"/>
      <c r="D825" s="114">
        <f t="shared" si="12"/>
        <v>0</v>
      </c>
    </row>
    <row r="826" spans="1:4" ht="15">
      <c r="A826" s="117" t="s">
        <v>760</v>
      </c>
      <c r="B826" s="118">
        <v>10</v>
      </c>
      <c r="C826" s="118"/>
      <c r="D826" s="114">
        <f t="shared" si="12"/>
        <v>0</v>
      </c>
    </row>
    <row r="827" spans="1:4" ht="15">
      <c r="A827" s="121" t="s">
        <v>761</v>
      </c>
      <c r="B827" s="118">
        <f>B828+B854+B882+B921+B932+B938+B945+B980</f>
        <v>71177</v>
      </c>
      <c r="C827" s="118">
        <f>C828+C854+C882+C921+C932+C938+C945+C980</f>
        <v>57668</v>
      </c>
      <c r="D827" s="114">
        <f t="shared" si="12"/>
        <v>0.8102055439257063</v>
      </c>
    </row>
    <row r="828" spans="1:4" ht="15">
      <c r="A828" s="119" t="s">
        <v>762</v>
      </c>
      <c r="B828" s="118">
        <v>29742</v>
      </c>
      <c r="C828" s="118">
        <v>16909</v>
      </c>
      <c r="D828" s="114">
        <f t="shared" si="12"/>
        <v>0.568522627933562</v>
      </c>
    </row>
    <row r="829" spans="1:4" ht="15">
      <c r="A829" s="117" t="s">
        <v>131</v>
      </c>
      <c r="B829" s="118">
        <v>339</v>
      </c>
      <c r="C829" s="118">
        <v>334</v>
      </c>
      <c r="D829" s="114">
        <f t="shared" si="12"/>
        <v>0.9852507374631269</v>
      </c>
    </row>
    <row r="830" spans="1:4" ht="15">
      <c r="A830" s="117" t="s">
        <v>132</v>
      </c>
      <c r="B830" s="118"/>
      <c r="C830" s="118"/>
      <c r="D830" s="114" t="e">
        <f t="shared" si="12"/>
        <v>#DIV/0!</v>
      </c>
    </row>
    <row r="831" spans="1:4" ht="15">
      <c r="A831" s="117" t="s">
        <v>133</v>
      </c>
      <c r="B831" s="118"/>
      <c r="C831" s="118"/>
      <c r="D831" s="114" t="e">
        <f t="shared" si="12"/>
        <v>#DIV/0!</v>
      </c>
    </row>
    <row r="832" spans="1:4" ht="15">
      <c r="A832" s="117" t="s">
        <v>137</v>
      </c>
      <c r="B832" s="118">
        <v>3883</v>
      </c>
      <c r="C832" s="118">
        <v>3982</v>
      </c>
      <c r="D832" s="114">
        <f t="shared" si="12"/>
        <v>1.0254957507082152</v>
      </c>
    </row>
    <row r="833" spans="1:4" ht="15">
      <c r="A833" s="117" t="s">
        <v>763</v>
      </c>
      <c r="B833" s="118">
        <v>1280</v>
      </c>
      <c r="C833" s="118">
        <v>1784</v>
      </c>
      <c r="D833" s="114">
        <f t="shared" si="12"/>
        <v>1.39375</v>
      </c>
    </row>
    <row r="834" spans="1:4" ht="15">
      <c r="A834" s="117" t="s">
        <v>764</v>
      </c>
      <c r="B834" s="118">
        <v>1583</v>
      </c>
      <c r="C834" s="118">
        <v>1160</v>
      </c>
      <c r="D834" s="114">
        <f t="shared" si="12"/>
        <v>0.7327858496525584</v>
      </c>
    </row>
    <row r="835" spans="1:4" ht="15">
      <c r="A835" s="117" t="s">
        <v>765</v>
      </c>
      <c r="B835" s="118">
        <v>192</v>
      </c>
      <c r="C835" s="118">
        <v>200</v>
      </c>
      <c r="D835" s="114">
        <f t="shared" si="12"/>
        <v>1.0416666666666667</v>
      </c>
    </row>
    <row r="836" spans="1:4" ht="15">
      <c r="A836" s="117" t="s">
        <v>766</v>
      </c>
      <c r="B836" s="118">
        <v>4</v>
      </c>
      <c r="C836" s="118"/>
      <c r="D836" s="114">
        <f t="shared" si="12"/>
        <v>0</v>
      </c>
    </row>
    <row r="837" spans="1:4" ht="15">
      <c r="A837" s="117" t="s">
        <v>767</v>
      </c>
      <c r="B837" s="118"/>
      <c r="C837" s="118"/>
      <c r="D837" s="114" t="e">
        <f t="shared" si="12"/>
        <v>#DIV/0!</v>
      </c>
    </row>
    <row r="838" spans="1:4" ht="15">
      <c r="A838" s="117" t="s">
        <v>768</v>
      </c>
      <c r="B838" s="118">
        <v>6</v>
      </c>
      <c r="C838" s="118"/>
      <c r="D838" s="114">
        <f aca="true" t="shared" si="13" ref="D838:D901">C838/B838*100%</f>
        <v>0</v>
      </c>
    </row>
    <row r="839" spans="1:4" ht="15">
      <c r="A839" s="117" t="s">
        <v>769</v>
      </c>
      <c r="B839" s="118">
        <v>82</v>
      </c>
      <c r="C839" s="118">
        <v>300</v>
      </c>
      <c r="D839" s="114">
        <f t="shared" si="13"/>
        <v>3.658536585365854</v>
      </c>
    </row>
    <row r="840" spans="1:4" ht="15">
      <c r="A840" s="117" t="s">
        <v>770</v>
      </c>
      <c r="B840" s="118"/>
      <c r="C840" s="118"/>
      <c r="D840" s="114" t="e">
        <f t="shared" si="13"/>
        <v>#DIV/0!</v>
      </c>
    </row>
    <row r="841" spans="1:4" ht="15">
      <c r="A841" s="117" t="s">
        <v>771</v>
      </c>
      <c r="B841" s="118"/>
      <c r="C841" s="118"/>
      <c r="D841" s="114" t="e">
        <f t="shared" si="13"/>
        <v>#DIV/0!</v>
      </c>
    </row>
    <row r="842" spans="1:4" ht="15">
      <c r="A842" s="117" t="s">
        <v>772</v>
      </c>
      <c r="B842" s="118"/>
      <c r="C842" s="118"/>
      <c r="D842" s="114" t="e">
        <f t="shared" si="13"/>
        <v>#DIV/0!</v>
      </c>
    </row>
    <row r="843" spans="1:4" ht="15">
      <c r="A843" s="117" t="s">
        <v>773</v>
      </c>
      <c r="B843" s="118"/>
      <c r="C843" s="118"/>
      <c r="D843" s="114" t="e">
        <f t="shared" si="13"/>
        <v>#DIV/0!</v>
      </c>
    </row>
    <row r="844" spans="1:4" ht="15">
      <c r="A844" s="117" t="s">
        <v>774</v>
      </c>
      <c r="B844" s="118">
        <v>781</v>
      </c>
      <c r="C844" s="118">
        <v>500</v>
      </c>
      <c r="D844" s="114">
        <f t="shared" si="13"/>
        <v>0.6402048655569782</v>
      </c>
    </row>
    <row r="845" spans="1:4" ht="15">
      <c r="A845" s="117" t="s">
        <v>775</v>
      </c>
      <c r="B845" s="118">
        <v>460</v>
      </c>
      <c r="C845" s="118">
        <v>200</v>
      </c>
      <c r="D845" s="114">
        <f t="shared" si="13"/>
        <v>0.43478260869565216</v>
      </c>
    </row>
    <row r="846" spans="1:4" ht="15">
      <c r="A846" s="117" t="s">
        <v>776</v>
      </c>
      <c r="B846" s="118">
        <v>20</v>
      </c>
      <c r="C846" s="118"/>
      <c r="D846" s="114">
        <f t="shared" si="13"/>
        <v>0</v>
      </c>
    </row>
    <row r="847" spans="1:4" ht="15">
      <c r="A847" s="117" t="s">
        <v>777</v>
      </c>
      <c r="B847" s="118">
        <v>261</v>
      </c>
      <c r="C847" s="118">
        <v>100</v>
      </c>
      <c r="D847" s="114">
        <f t="shared" si="13"/>
        <v>0.3831417624521073</v>
      </c>
    </row>
    <row r="848" spans="1:4" ht="15">
      <c r="A848" s="117" t="s">
        <v>778</v>
      </c>
      <c r="B848" s="118"/>
      <c r="C848" s="118"/>
      <c r="D848" s="114" t="e">
        <f t="shared" si="13"/>
        <v>#DIV/0!</v>
      </c>
    </row>
    <row r="849" spans="1:4" ht="15">
      <c r="A849" s="117" t="s">
        <v>779</v>
      </c>
      <c r="B849" s="118">
        <v>13</v>
      </c>
      <c r="C849" s="118"/>
      <c r="D849" s="114">
        <f t="shared" si="13"/>
        <v>0</v>
      </c>
    </row>
    <row r="850" spans="1:4" ht="15">
      <c r="A850" s="117" t="s">
        <v>780</v>
      </c>
      <c r="B850" s="118">
        <v>19330</v>
      </c>
      <c r="C850" s="118">
        <v>7600</v>
      </c>
      <c r="D850" s="114">
        <f t="shared" si="13"/>
        <v>0.3931712364200724</v>
      </c>
    </row>
    <row r="851" spans="1:4" ht="15">
      <c r="A851" s="117" t="s">
        <v>781</v>
      </c>
      <c r="B851" s="118"/>
      <c r="C851" s="118"/>
      <c r="D851" s="114" t="e">
        <f t="shared" si="13"/>
        <v>#DIV/0!</v>
      </c>
    </row>
    <row r="852" spans="1:4" ht="15">
      <c r="A852" s="117" t="s">
        <v>782</v>
      </c>
      <c r="B852" s="118">
        <v>220</v>
      </c>
      <c r="C852" s="118">
        <v>249</v>
      </c>
      <c r="D852" s="114">
        <f t="shared" si="13"/>
        <v>1.1318181818181818</v>
      </c>
    </row>
    <row r="853" spans="1:4" ht="15">
      <c r="A853" s="117" t="s">
        <v>783</v>
      </c>
      <c r="B853" s="118">
        <v>1288</v>
      </c>
      <c r="C853" s="118">
        <v>500</v>
      </c>
      <c r="D853" s="114">
        <f t="shared" si="13"/>
        <v>0.38819875776397517</v>
      </c>
    </row>
    <row r="854" spans="1:4" ht="15">
      <c r="A854" s="119" t="s">
        <v>784</v>
      </c>
      <c r="B854" s="118">
        <v>4985</v>
      </c>
      <c r="C854" s="118">
        <v>5871</v>
      </c>
      <c r="D854" s="114">
        <f t="shared" si="13"/>
        <v>1.1777331995987963</v>
      </c>
    </row>
    <row r="855" spans="1:4" ht="15">
      <c r="A855" s="117" t="s">
        <v>131</v>
      </c>
      <c r="B855" s="118">
        <v>268</v>
      </c>
      <c r="C855" s="118">
        <v>213</v>
      </c>
      <c r="D855" s="114">
        <f t="shared" si="13"/>
        <v>0.7947761194029851</v>
      </c>
    </row>
    <row r="856" spans="1:4" ht="15">
      <c r="A856" s="117" t="s">
        <v>132</v>
      </c>
      <c r="B856" s="118">
        <v>5</v>
      </c>
      <c r="C856" s="118">
        <v>100</v>
      </c>
      <c r="D856" s="114">
        <f t="shared" si="13"/>
        <v>20</v>
      </c>
    </row>
    <row r="857" spans="1:4" ht="15">
      <c r="A857" s="117" t="s">
        <v>133</v>
      </c>
      <c r="B857" s="118"/>
      <c r="C857" s="118"/>
      <c r="D857" s="114" t="e">
        <f t="shared" si="13"/>
        <v>#DIV/0!</v>
      </c>
    </row>
    <row r="858" spans="1:4" ht="15">
      <c r="A858" s="117" t="s">
        <v>785</v>
      </c>
      <c r="B858" s="118">
        <v>1016</v>
      </c>
      <c r="C858" s="118">
        <v>1114</v>
      </c>
      <c r="D858" s="114">
        <f t="shared" si="13"/>
        <v>1.0964566929133859</v>
      </c>
    </row>
    <row r="859" spans="1:4" ht="15">
      <c r="A859" s="117" t="s">
        <v>786</v>
      </c>
      <c r="B859" s="118">
        <v>603</v>
      </c>
      <c r="C859" s="118">
        <v>1500</v>
      </c>
      <c r="D859" s="114">
        <f t="shared" si="13"/>
        <v>2.487562189054726</v>
      </c>
    </row>
    <row r="860" spans="1:4" ht="15">
      <c r="A860" s="117" t="s">
        <v>787</v>
      </c>
      <c r="B860" s="118">
        <v>91</v>
      </c>
      <c r="C860" s="118">
        <v>100</v>
      </c>
      <c r="D860" s="114">
        <f t="shared" si="13"/>
        <v>1.098901098901099</v>
      </c>
    </row>
    <row r="861" spans="1:4" ht="15">
      <c r="A861" s="117" t="s">
        <v>788</v>
      </c>
      <c r="B861" s="118">
        <v>5</v>
      </c>
      <c r="C861" s="118"/>
      <c r="D861" s="114">
        <f t="shared" si="13"/>
        <v>0</v>
      </c>
    </row>
    <row r="862" spans="1:4" ht="15">
      <c r="A862" s="117" t="s">
        <v>789</v>
      </c>
      <c r="B862" s="118"/>
      <c r="C862" s="118"/>
      <c r="D862" s="114" t="e">
        <f t="shared" si="13"/>
        <v>#DIV/0!</v>
      </c>
    </row>
    <row r="863" spans="1:4" ht="15">
      <c r="A863" s="117" t="s">
        <v>790</v>
      </c>
      <c r="B863" s="118">
        <v>1261</v>
      </c>
      <c r="C863" s="118">
        <v>1500</v>
      </c>
      <c r="D863" s="114">
        <f t="shared" si="13"/>
        <v>1.189532117367169</v>
      </c>
    </row>
    <row r="864" spans="1:4" ht="15">
      <c r="A864" s="117" t="s">
        <v>791</v>
      </c>
      <c r="B864" s="118">
        <v>117</v>
      </c>
      <c r="C864" s="118">
        <v>200</v>
      </c>
      <c r="D864" s="114">
        <f t="shared" si="13"/>
        <v>1.7094017094017093</v>
      </c>
    </row>
    <row r="865" spans="1:4" ht="15">
      <c r="A865" s="117" t="s">
        <v>792</v>
      </c>
      <c r="B865" s="118">
        <v>105</v>
      </c>
      <c r="C865" s="118">
        <v>20</v>
      </c>
      <c r="D865" s="114">
        <f t="shared" si="13"/>
        <v>0.19047619047619047</v>
      </c>
    </row>
    <row r="866" spans="1:4" ht="15">
      <c r="A866" s="117" t="s">
        <v>793</v>
      </c>
      <c r="B866" s="118"/>
      <c r="C866" s="118"/>
      <c r="D866" s="114" t="e">
        <f t="shared" si="13"/>
        <v>#DIV/0!</v>
      </c>
    </row>
    <row r="867" spans="1:4" ht="15">
      <c r="A867" s="117" t="s">
        <v>794</v>
      </c>
      <c r="B867" s="118">
        <v>439</v>
      </c>
      <c r="C867" s="118">
        <v>454</v>
      </c>
      <c r="D867" s="114">
        <f t="shared" si="13"/>
        <v>1.0341685649202734</v>
      </c>
    </row>
    <row r="868" spans="1:4" ht="15">
      <c r="A868" s="117" t="s">
        <v>795</v>
      </c>
      <c r="B868" s="118"/>
      <c r="C868" s="118"/>
      <c r="D868" s="114" t="e">
        <f t="shared" si="13"/>
        <v>#DIV/0!</v>
      </c>
    </row>
    <row r="869" spans="1:4" ht="15">
      <c r="A869" s="117" t="s">
        <v>796</v>
      </c>
      <c r="B869" s="118"/>
      <c r="C869" s="118"/>
      <c r="D869" s="114" t="e">
        <f t="shared" si="13"/>
        <v>#DIV/0!</v>
      </c>
    </row>
    <row r="870" spans="1:4" ht="15">
      <c r="A870" s="117" t="s">
        <v>797</v>
      </c>
      <c r="B870" s="118"/>
      <c r="C870" s="118"/>
      <c r="D870" s="114" t="e">
        <f t="shared" si="13"/>
        <v>#DIV/0!</v>
      </c>
    </row>
    <row r="871" spans="1:4" ht="15">
      <c r="A871" s="117" t="s">
        <v>798</v>
      </c>
      <c r="B871" s="118"/>
      <c r="C871" s="118"/>
      <c r="D871" s="114" t="e">
        <f t="shared" si="13"/>
        <v>#DIV/0!</v>
      </c>
    </row>
    <row r="872" spans="1:4" ht="15">
      <c r="A872" s="117" t="s">
        <v>799</v>
      </c>
      <c r="B872" s="118"/>
      <c r="C872" s="118"/>
      <c r="D872" s="114" t="e">
        <f t="shared" si="13"/>
        <v>#DIV/0!</v>
      </c>
    </row>
    <row r="873" spans="1:4" ht="15">
      <c r="A873" s="117" t="s">
        <v>800</v>
      </c>
      <c r="B873" s="118">
        <v>347</v>
      </c>
      <c r="C873" s="118"/>
      <c r="D873" s="114">
        <f t="shared" si="13"/>
        <v>0</v>
      </c>
    </row>
    <row r="874" spans="1:4" ht="15">
      <c r="A874" s="117" t="s">
        <v>801</v>
      </c>
      <c r="B874" s="118"/>
      <c r="C874" s="118"/>
      <c r="D874" s="114" t="e">
        <f t="shared" si="13"/>
        <v>#DIV/0!</v>
      </c>
    </row>
    <row r="875" spans="1:4" ht="15">
      <c r="A875" s="117" t="s">
        <v>802</v>
      </c>
      <c r="B875" s="118"/>
      <c r="C875" s="118"/>
      <c r="D875" s="114" t="e">
        <f t="shared" si="13"/>
        <v>#DIV/0!</v>
      </c>
    </row>
    <row r="876" spans="1:4" ht="15">
      <c r="A876" s="117" t="s">
        <v>803</v>
      </c>
      <c r="B876" s="118"/>
      <c r="C876" s="118"/>
      <c r="D876" s="114" t="e">
        <f t="shared" si="13"/>
        <v>#DIV/0!</v>
      </c>
    </row>
    <row r="877" spans="1:4" ht="15">
      <c r="A877" s="117" t="s">
        <v>804</v>
      </c>
      <c r="B877" s="118"/>
      <c r="C877" s="118"/>
      <c r="D877" s="114" t="e">
        <f t="shared" si="13"/>
        <v>#DIV/0!</v>
      </c>
    </row>
    <row r="878" spans="1:4" ht="15">
      <c r="A878" s="117" t="s">
        <v>805</v>
      </c>
      <c r="B878" s="118">
        <v>104</v>
      </c>
      <c r="C878" s="118">
        <v>300</v>
      </c>
      <c r="D878" s="114">
        <f t="shared" si="13"/>
        <v>2.8846153846153846</v>
      </c>
    </row>
    <row r="879" spans="1:4" ht="15">
      <c r="A879" s="117" t="s">
        <v>806</v>
      </c>
      <c r="B879" s="118"/>
      <c r="C879" s="118"/>
      <c r="D879" s="114" t="e">
        <f t="shared" si="13"/>
        <v>#DIV/0!</v>
      </c>
    </row>
    <row r="880" spans="1:4" ht="15">
      <c r="A880" s="117" t="s">
        <v>807</v>
      </c>
      <c r="B880" s="118">
        <v>99</v>
      </c>
      <c r="C880" s="118">
        <v>70</v>
      </c>
      <c r="D880" s="114">
        <f t="shared" si="13"/>
        <v>0.7070707070707071</v>
      </c>
    </row>
    <row r="881" spans="1:4" ht="15">
      <c r="A881" s="117" t="s">
        <v>808</v>
      </c>
      <c r="B881" s="118">
        <v>525</v>
      </c>
      <c r="C881" s="118">
        <v>300</v>
      </c>
      <c r="D881" s="114">
        <f t="shared" si="13"/>
        <v>0.5714285714285714</v>
      </c>
    </row>
    <row r="882" spans="1:4" ht="15">
      <c r="A882" s="119" t="s">
        <v>809</v>
      </c>
      <c r="B882" s="118">
        <v>11408</v>
      </c>
      <c r="C882" s="118">
        <v>6083</v>
      </c>
      <c r="D882" s="114">
        <f t="shared" si="13"/>
        <v>0.5332223001402524</v>
      </c>
    </row>
    <row r="883" spans="1:4" ht="15">
      <c r="A883" s="117" t="s">
        <v>131</v>
      </c>
      <c r="B883" s="118">
        <v>158</v>
      </c>
      <c r="C883" s="118">
        <v>146</v>
      </c>
      <c r="D883" s="114">
        <f t="shared" si="13"/>
        <v>0.9240506329113924</v>
      </c>
    </row>
    <row r="884" spans="1:4" ht="15">
      <c r="A884" s="117" t="s">
        <v>132</v>
      </c>
      <c r="B884" s="118"/>
      <c r="C884" s="118"/>
      <c r="D884" s="114" t="e">
        <f t="shared" si="13"/>
        <v>#DIV/0!</v>
      </c>
    </row>
    <row r="885" spans="1:4" ht="15">
      <c r="A885" s="117" t="s">
        <v>133</v>
      </c>
      <c r="B885" s="118"/>
      <c r="C885" s="118"/>
      <c r="D885" s="114" t="e">
        <f t="shared" si="13"/>
        <v>#DIV/0!</v>
      </c>
    </row>
    <row r="886" spans="1:4" ht="15">
      <c r="A886" s="117" t="s">
        <v>810</v>
      </c>
      <c r="B886" s="118"/>
      <c r="C886" s="118"/>
      <c r="D886" s="114" t="e">
        <f t="shared" si="13"/>
        <v>#DIV/0!</v>
      </c>
    </row>
    <row r="887" spans="1:4" ht="15">
      <c r="A887" s="117" t="s">
        <v>811</v>
      </c>
      <c r="B887" s="118">
        <v>1624</v>
      </c>
      <c r="C887" s="118">
        <v>1200</v>
      </c>
      <c r="D887" s="114">
        <f t="shared" si="13"/>
        <v>0.7389162561576355</v>
      </c>
    </row>
    <row r="888" spans="1:4" ht="15">
      <c r="A888" s="117" t="s">
        <v>812</v>
      </c>
      <c r="B888" s="118"/>
      <c r="C888" s="118"/>
      <c r="D888" s="114" t="e">
        <f t="shared" si="13"/>
        <v>#DIV/0!</v>
      </c>
    </row>
    <row r="889" spans="1:4" ht="15">
      <c r="A889" s="117" t="s">
        <v>813</v>
      </c>
      <c r="B889" s="118"/>
      <c r="C889" s="118"/>
      <c r="D889" s="114" t="e">
        <f t="shared" si="13"/>
        <v>#DIV/0!</v>
      </c>
    </row>
    <row r="890" spans="1:4" ht="15">
      <c r="A890" s="117" t="s">
        <v>814</v>
      </c>
      <c r="B890" s="118"/>
      <c r="C890" s="118"/>
      <c r="D890" s="114" t="e">
        <f t="shared" si="13"/>
        <v>#DIV/0!</v>
      </c>
    </row>
    <row r="891" spans="1:4" ht="15">
      <c r="A891" s="117" t="s">
        <v>815</v>
      </c>
      <c r="B891" s="118"/>
      <c r="C891" s="118"/>
      <c r="D891" s="114" t="e">
        <f t="shared" si="13"/>
        <v>#DIV/0!</v>
      </c>
    </row>
    <row r="892" spans="1:4" ht="15">
      <c r="A892" s="117" t="s">
        <v>816</v>
      </c>
      <c r="B892" s="118">
        <v>824</v>
      </c>
      <c r="C892" s="118">
        <v>1009</v>
      </c>
      <c r="D892" s="114">
        <f t="shared" si="13"/>
        <v>1.2245145631067962</v>
      </c>
    </row>
    <row r="893" spans="1:4" ht="15">
      <c r="A893" s="117" t="s">
        <v>817</v>
      </c>
      <c r="B893" s="118"/>
      <c r="C893" s="118"/>
      <c r="D893" s="114" t="e">
        <f t="shared" si="13"/>
        <v>#DIV/0!</v>
      </c>
    </row>
    <row r="894" spans="1:4" ht="15">
      <c r="A894" s="117" t="s">
        <v>818</v>
      </c>
      <c r="B894" s="118"/>
      <c r="C894" s="118"/>
      <c r="D894" s="114" t="e">
        <f t="shared" si="13"/>
        <v>#DIV/0!</v>
      </c>
    </row>
    <row r="895" spans="1:4" ht="15">
      <c r="A895" s="117" t="s">
        <v>819</v>
      </c>
      <c r="B895" s="118"/>
      <c r="C895" s="118"/>
      <c r="D895" s="114" t="e">
        <f t="shared" si="13"/>
        <v>#DIV/0!</v>
      </c>
    </row>
    <row r="896" spans="1:4" ht="15">
      <c r="A896" s="117" t="s">
        <v>820</v>
      </c>
      <c r="B896" s="118">
        <v>-13</v>
      </c>
      <c r="C896" s="118">
        <v>120</v>
      </c>
      <c r="D896" s="114">
        <f t="shared" si="13"/>
        <v>-9.23076923076923</v>
      </c>
    </row>
    <row r="897" spans="1:4" ht="15">
      <c r="A897" s="117" t="s">
        <v>821</v>
      </c>
      <c r="B897" s="118">
        <v>-5</v>
      </c>
      <c r="C897" s="118">
        <v>10</v>
      </c>
      <c r="D897" s="114">
        <f t="shared" si="13"/>
        <v>-2</v>
      </c>
    </row>
    <row r="898" spans="1:4" ht="15">
      <c r="A898" s="117" t="s">
        <v>822</v>
      </c>
      <c r="B898" s="118">
        <v>2241</v>
      </c>
      <c r="C898" s="118">
        <v>1000</v>
      </c>
      <c r="D898" s="114">
        <f t="shared" si="13"/>
        <v>0.4462293618920125</v>
      </c>
    </row>
    <row r="899" spans="1:4" ht="15">
      <c r="A899" s="117" t="s">
        <v>823</v>
      </c>
      <c r="B899" s="118"/>
      <c r="C899" s="118"/>
      <c r="D899" s="114" t="e">
        <f t="shared" si="13"/>
        <v>#DIV/0!</v>
      </c>
    </row>
    <row r="900" spans="1:4" ht="15">
      <c r="A900" s="117" t="s">
        <v>824</v>
      </c>
      <c r="B900" s="118"/>
      <c r="C900" s="118"/>
      <c r="D900" s="114" t="e">
        <f t="shared" si="13"/>
        <v>#DIV/0!</v>
      </c>
    </row>
    <row r="901" spans="1:4" ht="15">
      <c r="A901" s="117" t="s">
        <v>825</v>
      </c>
      <c r="B901" s="118"/>
      <c r="C901" s="118"/>
      <c r="D901" s="114" t="e">
        <f t="shared" si="13"/>
        <v>#DIV/0!</v>
      </c>
    </row>
    <row r="902" spans="1:4" ht="15">
      <c r="A902" s="117" t="s">
        <v>826</v>
      </c>
      <c r="B902" s="118"/>
      <c r="C902" s="118"/>
      <c r="D902" s="114" t="e">
        <f aca="true" t="shared" si="14" ref="D902:D965">C902/B902*100%</f>
        <v>#DIV/0!</v>
      </c>
    </row>
    <row r="903" spans="1:4" ht="15">
      <c r="A903" s="117" t="s">
        <v>827</v>
      </c>
      <c r="B903" s="118"/>
      <c r="C903" s="118"/>
      <c r="D903" s="114" t="e">
        <f t="shared" si="14"/>
        <v>#DIV/0!</v>
      </c>
    </row>
    <row r="904" spans="1:4" ht="15">
      <c r="A904" s="117" t="s">
        <v>828</v>
      </c>
      <c r="B904" s="118">
        <v>230</v>
      </c>
      <c r="C904" s="118">
        <v>50</v>
      </c>
      <c r="D904" s="114">
        <f t="shared" si="14"/>
        <v>0.21739130434782608</v>
      </c>
    </row>
    <row r="905" spans="1:4" ht="15">
      <c r="A905" s="117" t="s">
        <v>829</v>
      </c>
      <c r="B905" s="118"/>
      <c r="C905" s="118"/>
      <c r="D905" s="114" t="e">
        <f t="shared" si="14"/>
        <v>#DIV/0!</v>
      </c>
    </row>
    <row r="906" spans="1:4" ht="15">
      <c r="A906" s="117" t="s">
        <v>801</v>
      </c>
      <c r="B906" s="118"/>
      <c r="C906" s="118"/>
      <c r="D906" s="114" t="e">
        <f t="shared" si="14"/>
        <v>#DIV/0!</v>
      </c>
    </row>
    <row r="907" spans="1:4" ht="15">
      <c r="A907" s="117" t="s">
        <v>830</v>
      </c>
      <c r="B907" s="118"/>
      <c r="C907" s="118"/>
      <c r="D907" s="114" t="e">
        <f t="shared" si="14"/>
        <v>#DIV/0!</v>
      </c>
    </row>
    <row r="908" spans="1:4" ht="15">
      <c r="A908" s="117" t="s">
        <v>831</v>
      </c>
      <c r="B908" s="118">
        <v>904</v>
      </c>
      <c r="C908" s="118">
        <v>2250</v>
      </c>
      <c r="D908" s="114">
        <f t="shared" si="14"/>
        <v>2.4889380530973453</v>
      </c>
    </row>
    <row r="909" spans="1:4" ht="15">
      <c r="A909" s="117" t="s">
        <v>832</v>
      </c>
      <c r="B909" s="118">
        <v>5445</v>
      </c>
      <c r="C909" s="118">
        <v>298</v>
      </c>
      <c r="D909" s="114">
        <f t="shared" si="14"/>
        <v>0.05472910927456382</v>
      </c>
    </row>
    <row r="910" spans="1:4" ht="15">
      <c r="A910" s="119" t="s">
        <v>833</v>
      </c>
      <c r="B910" s="118"/>
      <c r="C910" s="118"/>
      <c r="D910" s="114" t="e">
        <f t="shared" si="14"/>
        <v>#DIV/0!</v>
      </c>
    </row>
    <row r="911" spans="1:4" ht="15">
      <c r="A911" s="117" t="s">
        <v>131</v>
      </c>
      <c r="B911" s="118"/>
      <c r="C911" s="118"/>
      <c r="D911" s="114" t="e">
        <f t="shared" si="14"/>
        <v>#DIV/0!</v>
      </c>
    </row>
    <row r="912" spans="1:4" ht="15">
      <c r="A912" s="117" t="s">
        <v>132</v>
      </c>
      <c r="B912" s="118"/>
      <c r="C912" s="118"/>
      <c r="D912" s="114" t="e">
        <f t="shared" si="14"/>
        <v>#DIV/0!</v>
      </c>
    </row>
    <row r="913" spans="1:4" ht="15">
      <c r="A913" s="117" t="s">
        <v>133</v>
      </c>
      <c r="B913" s="118"/>
      <c r="C913" s="118"/>
      <c r="D913" s="114" t="e">
        <f t="shared" si="14"/>
        <v>#DIV/0!</v>
      </c>
    </row>
    <row r="914" spans="1:4" ht="15">
      <c r="A914" s="117" t="s">
        <v>834</v>
      </c>
      <c r="B914" s="118"/>
      <c r="C914" s="118"/>
      <c r="D914" s="114" t="e">
        <f t="shared" si="14"/>
        <v>#DIV/0!</v>
      </c>
    </row>
    <row r="915" spans="1:4" ht="15">
      <c r="A915" s="117" t="s">
        <v>835</v>
      </c>
      <c r="B915" s="118"/>
      <c r="C915" s="118"/>
      <c r="D915" s="114" t="e">
        <f t="shared" si="14"/>
        <v>#DIV/0!</v>
      </c>
    </row>
    <row r="916" spans="1:4" ht="15">
      <c r="A916" s="117" t="s">
        <v>836</v>
      </c>
      <c r="B916" s="118"/>
      <c r="C916" s="118"/>
      <c r="D916" s="114" t="e">
        <f t="shared" si="14"/>
        <v>#DIV/0!</v>
      </c>
    </row>
    <row r="917" spans="1:4" ht="15">
      <c r="A917" s="117" t="s">
        <v>837</v>
      </c>
      <c r="B917" s="118"/>
      <c r="C917" s="118"/>
      <c r="D917" s="114" t="e">
        <f t="shared" si="14"/>
        <v>#DIV/0!</v>
      </c>
    </row>
    <row r="918" spans="1:4" ht="15">
      <c r="A918" s="117" t="s">
        <v>838</v>
      </c>
      <c r="B918" s="118"/>
      <c r="C918" s="118"/>
      <c r="D918" s="114" t="e">
        <f t="shared" si="14"/>
        <v>#DIV/0!</v>
      </c>
    </row>
    <row r="919" spans="1:4" ht="15">
      <c r="A919" s="117" t="s">
        <v>839</v>
      </c>
      <c r="B919" s="118"/>
      <c r="C919" s="118"/>
      <c r="D919" s="114" t="e">
        <f t="shared" si="14"/>
        <v>#DIV/0!</v>
      </c>
    </row>
    <row r="920" spans="1:4" ht="15">
      <c r="A920" s="117" t="s">
        <v>840</v>
      </c>
      <c r="B920" s="118"/>
      <c r="C920" s="118"/>
      <c r="D920" s="114" t="e">
        <f t="shared" si="14"/>
        <v>#DIV/0!</v>
      </c>
    </row>
    <row r="921" spans="1:4" ht="15">
      <c r="A921" s="119" t="s">
        <v>841</v>
      </c>
      <c r="B921" s="118">
        <v>17774</v>
      </c>
      <c r="C921" s="118">
        <v>19719</v>
      </c>
      <c r="D921" s="114">
        <f t="shared" si="14"/>
        <v>1.109429503769551</v>
      </c>
    </row>
    <row r="922" spans="1:4" ht="15">
      <c r="A922" s="117" t="s">
        <v>131</v>
      </c>
      <c r="B922" s="118">
        <v>81</v>
      </c>
      <c r="C922" s="118">
        <v>79</v>
      </c>
      <c r="D922" s="114">
        <f t="shared" si="14"/>
        <v>0.9753086419753086</v>
      </c>
    </row>
    <row r="923" spans="1:4" ht="15">
      <c r="A923" s="117" t="s">
        <v>132</v>
      </c>
      <c r="B923" s="118"/>
      <c r="C923" s="118"/>
      <c r="D923" s="114" t="e">
        <f t="shared" si="14"/>
        <v>#DIV/0!</v>
      </c>
    </row>
    <row r="924" spans="1:4" ht="15">
      <c r="A924" s="117" t="s">
        <v>133</v>
      </c>
      <c r="B924" s="118"/>
      <c r="C924" s="118"/>
      <c r="D924" s="114" t="e">
        <f t="shared" si="14"/>
        <v>#DIV/0!</v>
      </c>
    </row>
    <row r="925" spans="1:4" ht="15">
      <c r="A925" s="117" t="s">
        <v>842</v>
      </c>
      <c r="B925" s="118">
        <v>11830</v>
      </c>
      <c r="C925" s="118">
        <v>7740</v>
      </c>
      <c r="D925" s="114">
        <f t="shared" si="14"/>
        <v>0.6542688081149619</v>
      </c>
    </row>
    <row r="926" spans="1:4" ht="15">
      <c r="A926" s="117" t="s">
        <v>843</v>
      </c>
      <c r="B926" s="118">
        <v>3976</v>
      </c>
      <c r="C926" s="118">
        <v>6500</v>
      </c>
      <c r="D926" s="114">
        <f t="shared" si="14"/>
        <v>1.6348088531187124</v>
      </c>
    </row>
    <row r="927" spans="1:4" ht="15">
      <c r="A927" s="117" t="s">
        <v>844</v>
      </c>
      <c r="B927" s="118">
        <v>403</v>
      </c>
      <c r="C927" s="118">
        <v>1000</v>
      </c>
      <c r="D927" s="114">
        <f t="shared" si="14"/>
        <v>2.4813895781637716</v>
      </c>
    </row>
    <row r="928" spans="1:4" ht="15">
      <c r="A928" s="117" t="s">
        <v>845</v>
      </c>
      <c r="B928" s="118">
        <v>141</v>
      </c>
      <c r="C928" s="118">
        <v>100</v>
      </c>
      <c r="D928" s="114">
        <f t="shared" si="14"/>
        <v>0.7092198581560284</v>
      </c>
    </row>
    <row r="929" spans="1:4" ht="15">
      <c r="A929" s="117" t="s">
        <v>846</v>
      </c>
      <c r="B929" s="118"/>
      <c r="C929" s="118"/>
      <c r="D929" s="114" t="e">
        <f t="shared" si="14"/>
        <v>#DIV/0!</v>
      </c>
    </row>
    <row r="930" spans="1:4" ht="15">
      <c r="A930" s="117" t="s">
        <v>847</v>
      </c>
      <c r="B930" s="118"/>
      <c r="C930" s="118"/>
      <c r="D930" s="114" t="e">
        <f t="shared" si="14"/>
        <v>#DIV/0!</v>
      </c>
    </row>
    <row r="931" spans="1:4" ht="15">
      <c r="A931" s="117" t="s">
        <v>848</v>
      </c>
      <c r="B931" s="118">
        <v>1343</v>
      </c>
      <c r="C931" s="118">
        <v>4300</v>
      </c>
      <c r="D931" s="114">
        <f t="shared" si="14"/>
        <v>3.2017870439314966</v>
      </c>
    </row>
    <row r="932" spans="1:4" ht="15">
      <c r="A932" s="119" t="s">
        <v>849</v>
      </c>
      <c r="B932" s="118">
        <v>970</v>
      </c>
      <c r="C932" s="118">
        <v>1000</v>
      </c>
      <c r="D932" s="114">
        <f t="shared" si="14"/>
        <v>1.0309278350515463</v>
      </c>
    </row>
    <row r="933" spans="1:4" ht="15">
      <c r="A933" s="117" t="s">
        <v>327</v>
      </c>
      <c r="B933" s="118"/>
      <c r="C933" s="118"/>
      <c r="D933" s="114" t="e">
        <f t="shared" si="14"/>
        <v>#DIV/0!</v>
      </c>
    </row>
    <row r="934" spans="1:4" ht="15">
      <c r="A934" s="117" t="s">
        <v>850</v>
      </c>
      <c r="B934" s="118">
        <v>600</v>
      </c>
      <c r="C934" s="118">
        <v>500</v>
      </c>
      <c r="D934" s="114">
        <f t="shared" si="14"/>
        <v>0.8333333333333334</v>
      </c>
    </row>
    <row r="935" spans="1:4" ht="15">
      <c r="A935" s="117" t="s">
        <v>851</v>
      </c>
      <c r="B935" s="118">
        <v>350</v>
      </c>
      <c r="C935" s="118">
        <v>500</v>
      </c>
      <c r="D935" s="114">
        <f t="shared" si="14"/>
        <v>1.4285714285714286</v>
      </c>
    </row>
    <row r="936" spans="1:4" ht="15">
      <c r="A936" s="117" t="s">
        <v>852</v>
      </c>
      <c r="B936" s="118"/>
      <c r="C936" s="118"/>
      <c r="D936" s="114" t="e">
        <f t="shared" si="14"/>
        <v>#DIV/0!</v>
      </c>
    </row>
    <row r="937" spans="1:4" ht="15">
      <c r="A937" s="117" t="s">
        <v>853</v>
      </c>
      <c r="B937" s="118">
        <v>20</v>
      </c>
      <c r="C937" s="118"/>
      <c r="D937" s="114">
        <f t="shared" si="14"/>
        <v>0</v>
      </c>
    </row>
    <row r="938" spans="1:4" ht="15">
      <c r="A938" s="119" t="s">
        <v>854</v>
      </c>
      <c r="B938" s="118">
        <v>3829</v>
      </c>
      <c r="C938" s="118">
        <v>5196</v>
      </c>
      <c r="D938" s="114">
        <f t="shared" si="14"/>
        <v>1.3570122747453643</v>
      </c>
    </row>
    <row r="939" spans="1:4" ht="15">
      <c r="A939" s="117" t="s">
        <v>855</v>
      </c>
      <c r="B939" s="118">
        <v>2061</v>
      </c>
      <c r="C939" s="118">
        <v>3800</v>
      </c>
      <c r="D939" s="114">
        <f t="shared" si="14"/>
        <v>1.8437651625424551</v>
      </c>
    </row>
    <row r="940" spans="1:4" ht="15">
      <c r="A940" s="117" t="s">
        <v>856</v>
      </c>
      <c r="B940" s="118"/>
      <c r="C940" s="118"/>
      <c r="D940" s="114" t="e">
        <f t="shared" si="14"/>
        <v>#DIV/0!</v>
      </c>
    </row>
    <row r="941" spans="1:4" ht="15">
      <c r="A941" s="117" t="s">
        <v>857</v>
      </c>
      <c r="B941" s="118">
        <v>1762</v>
      </c>
      <c r="C941" s="118">
        <v>1396</v>
      </c>
      <c r="D941" s="114">
        <f t="shared" si="14"/>
        <v>0.7922814982973894</v>
      </c>
    </row>
    <row r="942" spans="1:4" ht="15">
      <c r="A942" s="117" t="s">
        <v>858</v>
      </c>
      <c r="B942" s="118"/>
      <c r="C942" s="118"/>
      <c r="D942" s="114" t="e">
        <f t="shared" si="14"/>
        <v>#DIV/0!</v>
      </c>
    </row>
    <row r="943" spans="1:4" ht="15">
      <c r="A943" s="117" t="s">
        <v>859</v>
      </c>
      <c r="B943" s="118"/>
      <c r="C943" s="118"/>
      <c r="D943" s="114" t="e">
        <f t="shared" si="14"/>
        <v>#DIV/0!</v>
      </c>
    </row>
    <row r="944" spans="1:4" ht="15">
      <c r="A944" s="117" t="s">
        <v>860</v>
      </c>
      <c r="B944" s="118">
        <v>6</v>
      </c>
      <c r="C944" s="118"/>
      <c r="D944" s="114">
        <f t="shared" si="14"/>
        <v>0</v>
      </c>
    </row>
    <row r="945" spans="1:4" ht="15">
      <c r="A945" s="119" t="s">
        <v>861</v>
      </c>
      <c r="B945" s="118">
        <v>1764</v>
      </c>
      <c r="C945" s="118">
        <v>2090</v>
      </c>
      <c r="D945" s="114">
        <f t="shared" si="14"/>
        <v>1.1848072562358276</v>
      </c>
    </row>
    <row r="946" spans="1:4" ht="15">
      <c r="A946" s="117" t="s">
        <v>862</v>
      </c>
      <c r="B946" s="118"/>
      <c r="C946" s="118">
        <v>70</v>
      </c>
      <c r="D946" s="114" t="e">
        <f t="shared" si="14"/>
        <v>#DIV/0!</v>
      </c>
    </row>
    <row r="947" spans="1:4" ht="15">
      <c r="A947" s="117" t="s">
        <v>863</v>
      </c>
      <c r="B947" s="118"/>
      <c r="C947" s="118">
        <v>200</v>
      </c>
      <c r="D947" s="114" t="e">
        <f t="shared" si="14"/>
        <v>#DIV/0!</v>
      </c>
    </row>
    <row r="948" spans="1:4" ht="15">
      <c r="A948" s="117" t="s">
        <v>864</v>
      </c>
      <c r="B948" s="118">
        <v>1046</v>
      </c>
      <c r="C948" s="118">
        <v>720</v>
      </c>
      <c r="D948" s="114">
        <f t="shared" si="14"/>
        <v>0.6883365200764818</v>
      </c>
    </row>
    <row r="949" spans="1:4" ht="15">
      <c r="A949" s="117" t="s">
        <v>865</v>
      </c>
      <c r="B949" s="118">
        <v>718</v>
      </c>
      <c r="C949" s="118">
        <v>1050</v>
      </c>
      <c r="D949" s="114">
        <f t="shared" si="14"/>
        <v>1.4623955431754874</v>
      </c>
    </row>
    <row r="950" spans="1:4" ht="15">
      <c r="A950" s="117" t="s">
        <v>866</v>
      </c>
      <c r="B950" s="118"/>
      <c r="C950" s="118"/>
      <c r="D950" s="114" t="e">
        <f t="shared" si="14"/>
        <v>#DIV/0!</v>
      </c>
    </row>
    <row r="951" spans="1:4" ht="15">
      <c r="A951" s="117" t="s">
        <v>867</v>
      </c>
      <c r="B951" s="118"/>
      <c r="C951" s="118">
        <v>50</v>
      </c>
      <c r="D951" s="114" t="e">
        <f t="shared" si="14"/>
        <v>#DIV/0!</v>
      </c>
    </row>
    <row r="952" spans="1:4" ht="15">
      <c r="A952" s="119" t="s">
        <v>868</v>
      </c>
      <c r="B952" s="118"/>
      <c r="C952" s="118"/>
      <c r="D952" s="114" t="e">
        <f t="shared" si="14"/>
        <v>#DIV/0!</v>
      </c>
    </row>
    <row r="953" spans="1:4" ht="15">
      <c r="A953" s="117" t="s">
        <v>869</v>
      </c>
      <c r="B953" s="118"/>
      <c r="C953" s="118"/>
      <c r="D953" s="114" t="e">
        <f t="shared" si="14"/>
        <v>#DIV/0!</v>
      </c>
    </row>
    <row r="954" spans="1:4" ht="15">
      <c r="A954" s="117" t="s">
        <v>870</v>
      </c>
      <c r="B954" s="118"/>
      <c r="C954" s="118"/>
      <c r="D954" s="114" t="e">
        <f t="shared" si="14"/>
        <v>#DIV/0!</v>
      </c>
    </row>
    <row r="955" spans="1:4" ht="15">
      <c r="A955" s="117" t="s">
        <v>871</v>
      </c>
      <c r="B955" s="118"/>
      <c r="C955" s="118"/>
      <c r="D955" s="114" t="e">
        <f t="shared" si="14"/>
        <v>#DIV/0!</v>
      </c>
    </row>
    <row r="956" spans="1:4" ht="15">
      <c r="A956" s="119" t="s">
        <v>872</v>
      </c>
      <c r="B956" s="118"/>
      <c r="C956" s="118"/>
      <c r="D956" s="114" t="e">
        <f t="shared" si="14"/>
        <v>#DIV/0!</v>
      </c>
    </row>
    <row r="957" spans="1:4" ht="15">
      <c r="A957" s="117" t="s">
        <v>873</v>
      </c>
      <c r="B957" s="118"/>
      <c r="C957" s="118"/>
      <c r="D957" s="114" t="e">
        <f t="shared" si="14"/>
        <v>#DIV/0!</v>
      </c>
    </row>
    <row r="958" spans="1:4" ht="15">
      <c r="A958" s="117" t="s">
        <v>874</v>
      </c>
      <c r="B958" s="118"/>
      <c r="C958" s="118"/>
      <c r="D958" s="114" t="e">
        <f t="shared" si="14"/>
        <v>#DIV/0!</v>
      </c>
    </row>
    <row r="959" spans="1:4" ht="15">
      <c r="A959" s="117" t="s">
        <v>875</v>
      </c>
      <c r="B959" s="118"/>
      <c r="C959" s="118"/>
      <c r="D959" s="114" t="e">
        <f t="shared" si="14"/>
        <v>#DIV/0!</v>
      </c>
    </row>
    <row r="960" spans="1:4" ht="15">
      <c r="A960" s="117" t="s">
        <v>876</v>
      </c>
      <c r="B960" s="118"/>
      <c r="C960" s="118"/>
      <c r="D960" s="114" t="e">
        <f t="shared" si="14"/>
        <v>#DIV/0!</v>
      </c>
    </row>
    <row r="961" spans="1:4" ht="15">
      <c r="A961" s="117" t="s">
        <v>877</v>
      </c>
      <c r="B961" s="118"/>
      <c r="C961" s="118"/>
      <c r="D961" s="114" t="e">
        <f t="shared" si="14"/>
        <v>#DIV/0!</v>
      </c>
    </row>
    <row r="962" spans="1:4" ht="15">
      <c r="A962" s="119" t="s">
        <v>878</v>
      </c>
      <c r="B962" s="118"/>
      <c r="C962" s="118"/>
      <c r="D962" s="114" t="e">
        <f t="shared" si="14"/>
        <v>#DIV/0!</v>
      </c>
    </row>
    <row r="963" spans="1:4" ht="15">
      <c r="A963" s="117" t="s">
        <v>509</v>
      </c>
      <c r="B963" s="118"/>
      <c r="C963" s="118"/>
      <c r="D963" s="114" t="e">
        <f t="shared" si="14"/>
        <v>#DIV/0!</v>
      </c>
    </row>
    <row r="964" spans="1:4" ht="15">
      <c r="A964" s="117" t="s">
        <v>879</v>
      </c>
      <c r="B964" s="118"/>
      <c r="C964" s="118"/>
      <c r="D964" s="114" t="e">
        <f t="shared" si="14"/>
        <v>#DIV/0!</v>
      </c>
    </row>
    <row r="965" spans="1:4" ht="15">
      <c r="A965" s="117" t="s">
        <v>880</v>
      </c>
      <c r="B965" s="118"/>
      <c r="C965" s="118"/>
      <c r="D965" s="114" t="e">
        <f t="shared" si="14"/>
        <v>#DIV/0!</v>
      </c>
    </row>
    <row r="966" spans="1:4" ht="15">
      <c r="A966" s="117" t="s">
        <v>881</v>
      </c>
      <c r="B966" s="118"/>
      <c r="C966" s="118"/>
      <c r="D966" s="114" t="e">
        <f aca="true" t="shared" si="15" ref="D966:D1029">C966/B966*100%</f>
        <v>#DIV/0!</v>
      </c>
    </row>
    <row r="967" spans="1:4" ht="15">
      <c r="A967" s="119" t="s">
        <v>882</v>
      </c>
      <c r="B967" s="118"/>
      <c r="C967" s="118"/>
      <c r="D967" s="114" t="e">
        <f t="shared" si="15"/>
        <v>#DIV/0!</v>
      </c>
    </row>
    <row r="968" spans="1:4" ht="15">
      <c r="A968" s="117" t="s">
        <v>509</v>
      </c>
      <c r="B968" s="118"/>
      <c r="C968" s="118"/>
      <c r="D968" s="114" t="e">
        <f t="shared" si="15"/>
        <v>#DIV/0!</v>
      </c>
    </row>
    <row r="969" spans="1:4" ht="15">
      <c r="A969" s="117" t="s">
        <v>879</v>
      </c>
      <c r="B969" s="118"/>
      <c r="C969" s="118"/>
      <c r="D969" s="114" t="e">
        <f t="shared" si="15"/>
        <v>#DIV/0!</v>
      </c>
    </row>
    <row r="970" spans="1:4" ht="15">
      <c r="A970" s="117" t="s">
        <v>883</v>
      </c>
      <c r="B970" s="118"/>
      <c r="C970" s="118"/>
      <c r="D970" s="114" t="e">
        <f t="shared" si="15"/>
        <v>#DIV/0!</v>
      </c>
    </row>
    <row r="971" spans="1:4" ht="15">
      <c r="A971" s="117" t="s">
        <v>884</v>
      </c>
      <c r="B971" s="118"/>
      <c r="C971" s="118"/>
      <c r="D971" s="114" t="e">
        <f t="shared" si="15"/>
        <v>#DIV/0!</v>
      </c>
    </row>
    <row r="972" spans="1:4" ht="15">
      <c r="A972" s="119" t="s">
        <v>885</v>
      </c>
      <c r="B972" s="118"/>
      <c r="C972" s="118"/>
      <c r="D972" s="114" t="e">
        <f t="shared" si="15"/>
        <v>#DIV/0!</v>
      </c>
    </row>
    <row r="973" spans="1:4" ht="15">
      <c r="A973" s="117" t="s">
        <v>834</v>
      </c>
      <c r="B973" s="118"/>
      <c r="C973" s="118"/>
      <c r="D973" s="114" t="e">
        <f t="shared" si="15"/>
        <v>#DIV/0!</v>
      </c>
    </row>
    <row r="974" spans="1:4" ht="15">
      <c r="A974" s="117" t="s">
        <v>886</v>
      </c>
      <c r="B974" s="118"/>
      <c r="C974" s="118"/>
      <c r="D974" s="114" t="e">
        <f t="shared" si="15"/>
        <v>#DIV/0!</v>
      </c>
    </row>
    <row r="975" spans="1:4" ht="15">
      <c r="A975" s="119" t="s">
        <v>887</v>
      </c>
      <c r="B975" s="118"/>
      <c r="C975" s="118"/>
      <c r="D975" s="114" t="e">
        <f t="shared" si="15"/>
        <v>#DIV/0!</v>
      </c>
    </row>
    <row r="976" spans="1:4" ht="15">
      <c r="A976" s="117" t="s">
        <v>834</v>
      </c>
      <c r="B976" s="118"/>
      <c r="C976" s="118"/>
      <c r="D976" s="114" t="e">
        <f t="shared" si="15"/>
        <v>#DIV/0!</v>
      </c>
    </row>
    <row r="977" spans="1:4" ht="15">
      <c r="A977" s="117" t="s">
        <v>888</v>
      </c>
      <c r="B977" s="118"/>
      <c r="C977" s="118"/>
      <c r="D977" s="114" t="e">
        <f t="shared" si="15"/>
        <v>#DIV/0!</v>
      </c>
    </row>
    <row r="978" spans="1:4" ht="15">
      <c r="A978" s="117" t="s">
        <v>889</v>
      </c>
      <c r="B978" s="118"/>
      <c r="C978" s="118"/>
      <c r="D978" s="114" t="e">
        <f t="shared" si="15"/>
        <v>#DIV/0!</v>
      </c>
    </row>
    <row r="979" spans="1:4" ht="15">
      <c r="A979" s="117" t="s">
        <v>890</v>
      </c>
      <c r="B979" s="118"/>
      <c r="C979" s="118"/>
      <c r="D979" s="114" t="e">
        <f t="shared" si="15"/>
        <v>#DIV/0!</v>
      </c>
    </row>
    <row r="980" spans="1:4" ht="15">
      <c r="A980" s="119" t="s">
        <v>891</v>
      </c>
      <c r="B980" s="118">
        <v>705</v>
      </c>
      <c r="C980" s="118">
        <v>800</v>
      </c>
      <c r="D980" s="114">
        <f t="shared" si="15"/>
        <v>1.1347517730496455</v>
      </c>
    </row>
    <row r="981" spans="1:4" ht="15">
      <c r="A981" s="117" t="s">
        <v>892</v>
      </c>
      <c r="B981" s="118"/>
      <c r="C981" s="118"/>
      <c r="D981" s="114" t="e">
        <f t="shared" si="15"/>
        <v>#DIV/0!</v>
      </c>
    </row>
    <row r="982" spans="1:4" ht="15">
      <c r="A982" s="117" t="s">
        <v>891</v>
      </c>
      <c r="B982" s="118">
        <v>705</v>
      </c>
      <c r="C982" s="118">
        <v>800</v>
      </c>
      <c r="D982" s="114">
        <f t="shared" si="15"/>
        <v>1.1347517730496455</v>
      </c>
    </row>
    <row r="983" spans="1:4" ht="15">
      <c r="A983" s="121" t="s">
        <v>893</v>
      </c>
      <c r="B983" s="118">
        <f>B984+B1027+B1039</f>
        <v>2062</v>
      </c>
      <c r="C983" s="118">
        <f>C984+C1027+C1039</f>
        <v>5344</v>
      </c>
      <c r="D983" s="114">
        <f t="shared" si="15"/>
        <v>2.591658583899127</v>
      </c>
    </row>
    <row r="984" spans="1:4" ht="15">
      <c r="A984" s="119" t="s">
        <v>894</v>
      </c>
      <c r="B984" s="118">
        <v>2989</v>
      </c>
      <c r="C984" s="118">
        <f>SUM(C985:C1006)</f>
        <v>4894</v>
      </c>
      <c r="D984" s="114">
        <f t="shared" si="15"/>
        <v>1.6373369019739044</v>
      </c>
    </row>
    <row r="985" spans="1:4" ht="15">
      <c r="A985" s="117" t="s">
        <v>131</v>
      </c>
      <c r="B985" s="118">
        <v>177</v>
      </c>
      <c r="C985" s="118">
        <v>172</v>
      </c>
      <c r="D985" s="114">
        <f t="shared" si="15"/>
        <v>0.9717514124293786</v>
      </c>
    </row>
    <row r="986" spans="1:4" ht="15">
      <c r="A986" s="117" t="s">
        <v>132</v>
      </c>
      <c r="B986" s="118">
        <v>2</v>
      </c>
      <c r="C986" s="118"/>
      <c r="D986" s="114">
        <f t="shared" si="15"/>
        <v>0</v>
      </c>
    </row>
    <row r="987" spans="1:4" ht="15">
      <c r="A987" s="117" t="s">
        <v>133</v>
      </c>
      <c r="B987" s="118"/>
      <c r="C987" s="118"/>
      <c r="D987" s="114" t="e">
        <f t="shared" si="15"/>
        <v>#DIV/0!</v>
      </c>
    </row>
    <row r="988" spans="1:4" ht="15">
      <c r="A988" s="117" t="s">
        <v>895</v>
      </c>
      <c r="B988" s="118"/>
      <c r="C988" s="118"/>
      <c r="D988" s="114" t="e">
        <f t="shared" si="15"/>
        <v>#DIV/0!</v>
      </c>
    </row>
    <row r="989" spans="1:4" ht="15">
      <c r="A989" s="117" t="s">
        <v>896</v>
      </c>
      <c r="B989" s="118">
        <v>1269</v>
      </c>
      <c r="C989" s="118">
        <v>652</v>
      </c>
      <c r="D989" s="114">
        <f t="shared" si="15"/>
        <v>0.5137903861308116</v>
      </c>
    </row>
    <row r="990" spans="1:4" ht="15">
      <c r="A990" s="117" t="s">
        <v>897</v>
      </c>
      <c r="B990" s="118"/>
      <c r="C990" s="118"/>
      <c r="D990" s="114" t="e">
        <f t="shared" si="15"/>
        <v>#DIV/0!</v>
      </c>
    </row>
    <row r="991" spans="1:4" ht="15">
      <c r="A991" s="117" t="s">
        <v>898</v>
      </c>
      <c r="B991" s="118"/>
      <c r="C991" s="118"/>
      <c r="D991" s="114" t="e">
        <f t="shared" si="15"/>
        <v>#DIV/0!</v>
      </c>
    </row>
    <row r="992" spans="1:4" ht="15">
      <c r="A992" s="117" t="s">
        <v>899</v>
      </c>
      <c r="B992" s="118"/>
      <c r="C992" s="118"/>
      <c r="D992" s="114" t="e">
        <f t="shared" si="15"/>
        <v>#DIV/0!</v>
      </c>
    </row>
    <row r="993" spans="1:4" ht="15">
      <c r="A993" s="117" t="s">
        <v>900</v>
      </c>
      <c r="B993" s="118">
        <v>133</v>
      </c>
      <c r="C993" s="118">
        <v>70</v>
      </c>
      <c r="D993" s="114">
        <f t="shared" si="15"/>
        <v>0.5263157894736842</v>
      </c>
    </row>
    <row r="994" spans="1:4" ht="15">
      <c r="A994" s="117" t="s">
        <v>901</v>
      </c>
      <c r="B994" s="118"/>
      <c r="C994" s="118"/>
      <c r="D994" s="114" t="e">
        <f t="shared" si="15"/>
        <v>#DIV/0!</v>
      </c>
    </row>
    <row r="995" spans="1:4" ht="15">
      <c r="A995" s="117" t="s">
        <v>902</v>
      </c>
      <c r="B995" s="118"/>
      <c r="C995" s="118"/>
      <c r="D995" s="114" t="e">
        <f t="shared" si="15"/>
        <v>#DIV/0!</v>
      </c>
    </row>
    <row r="996" spans="1:4" ht="15">
      <c r="A996" s="117" t="s">
        <v>903</v>
      </c>
      <c r="B996" s="118"/>
      <c r="C996" s="118"/>
      <c r="D996" s="114" t="e">
        <f t="shared" si="15"/>
        <v>#DIV/0!</v>
      </c>
    </row>
    <row r="997" spans="1:4" ht="15">
      <c r="A997" s="117" t="s">
        <v>904</v>
      </c>
      <c r="B997" s="118"/>
      <c r="C997" s="118"/>
      <c r="D997" s="114" t="e">
        <f t="shared" si="15"/>
        <v>#DIV/0!</v>
      </c>
    </row>
    <row r="998" spans="1:4" ht="15">
      <c r="A998" s="117" t="s">
        <v>905</v>
      </c>
      <c r="B998" s="118"/>
      <c r="C998" s="118"/>
      <c r="D998" s="114" t="e">
        <f t="shared" si="15"/>
        <v>#DIV/0!</v>
      </c>
    </row>
    <row r="999" spans="1:4" ht="15">
      <c r="A999" s="117" t="s">
        <v>906</v>
      </c>
      <c r="B999" s="118"/>
      <c r="C999" s="118"/>
      <c r="D999" s="114" t="e">
        <f t="shared" si="15"/>
        <v>#DIV/0!</v>
      </c>
    </row>
    <row r="1000" spans="1:4" ht="15">
      <c r="A1000" s="117" t="s">
        <v>907</v>
      </c>
      <c r="B1000" s="118"/>
      <c r="C1000" s="118"/>
      <c r="D1000" s="114" t="e">
        <f t="shared" si="15"/>
        <v>#DIV/0!</v>
      </c>
    </row>
    <row r="1001" spans="1:4" ht="15">
      <c r="A1001" s="117" t="s">
        <v>908</v>
      </c>
      <c r="B1001" s="118"/>
      <c r="C1001" s="118"/>
      <c r="D1001" s="114" t="e">
        <f t="shared" si="15"/>
        <v>#DIV/0!</v>
      </c>
    </row>
    <row r="1002" spans="1:4" ht="15">
      <c r="A1002" s="123" t="s">
        <v>909</v>
      </c>
      <c r="B1002" s="118"/>
      <c r="C1002" s="118"/>
      <c r="D1002" s="114" t="e">
        <f t="shared" si="15"/>
        <v>#DIV/0!</v>
      </c>
    </row>
    <row r="1003" spans="1:4" ht="15">
      <c r="A1003" s="123" t="s">
        <v>910</v>
      </c>
      <c r="B1003" s="118"/>
      <c r="C1003" s="118"/>
      <c r="D1003" s="114" t="e">
        <f t="shared" si="15"/>
        <v>#DIV/0!</v>
      </c>
    </row>
    <row r="1004" spans="1:4" ht="15">
      <c r="A1004" s="123" t="s">
        <v>911</v>
      </c>
      <c r="B1004" s="118">
        <v>1113</v>
      </c>
      <c r="C1004" s="118">
        <v>4000</v>
      </c>
      <c r="D1004" s="114">
        <f t="shared" si="15"/>
        <v>3.5938903863432166</v>
      </c>
    </row>
    <row r="1005" spans="1:4" ht="15">
      <c r="A1005" s="123" t="s">
        <v>912</v>
      </c>
      <c r="B1005" s="118"/>
      <c r="C1005" s="118"/>
      <c r="D1005" s="114" t="e">
        <f t="shared" si="15"/>
        <v>#DIV/0!</v>
      </c>
    </row>
    <row r="1006" spans="1:4" ht="15">
      <c r="A1006" s="123" t="s">
        <v>913</v>
      </c>
      <c r="B1006" s="118">
        <v>295</v>
      </c>
      <c r="C1006" s="118"/>
      <c r="D1006" s="114">
        <f t="shared" si="15"/>
        <v>0</v>
      </c>
    </row>
    <row r="1007" spans="1:4" ht="15">
      <c r="A1007" s="124" t="s">
        <v>914</v>
      </c>
      <c r="B1007" s="118"/>
      <c r="C1007" s="118"/>
      <c r="D1007" s="114" t="e">
        <f t="shared" si="15"/>
        <v>#DIV/0!</v>
      </c>
    </row>
    <row r="1008" spans="1:4" ht="15">
      <c r="A1008" s="123" t="s">
        <v>131</v>
      </c>
      <c r="B1008" s="118"/>
      <c r="C1008" s="118"/>
      <c r="D1008" s="114" t="e">
        <f t="shared" si="15"/>
        <v>#DIV/0!</v>
      </c>
    </row>
    <row r="1009" spans="1:4" ht="15">
      <c r="A1009" s="123" t="s">
        <v>132</v>
      </c>
      <c r="B1009" s="118"/>
      <c r="C1009" s="118"/>
      <c r="D1009" s="114" t="e">
        <f t="shared" si="15"/>
        <v>#DIV/0!</v>
      </c>
    </row>
    <row r="1010" spans="1:4" ht="15">
      <c r="A1010" s="123" t="s">
        <v>133</v>
      </c>
      <c r="B1010" s="118"/>
      <c r="C1010" s="118"/>
      <c r="D1010" s="114" t="e">
        <f t="shared" si="15"/>
        <v>#DIV/0!</v>
      </c>
    </row>
    <row r="1011" spans="1:4" ht="15">
      <c r="A1011" s="123" t="s">
        <v>915</v>
      </c>
      <c r="B1011" s="118"/>
      <c r="C1011" s="118"/>
      <c r="D1011" s="114" t="e">
        <f t="shared" si="15"/>
        <v>#DIV/0!</v>
      </c>
    </row>
    <row r="1012" spans="1:4" ht="15">
      <c r="A1012" s="123" t="s">
        <v>916</v>
      </c>
      <c r="B1012" s="118"/>
      <c r="C1012" s="118"/>
      <c r="D1012" s="114" t="e">
        <f t="shared" si="15"/>
        <v>#DIV/0!</v>
      </c>
    </row>
    <row r="1013" spans="1:4" ht="15">
      <c r="A1013" s="123" t="s">
        <v>917</v>
      </c>
      <c r="B1013" s="118"/>
      <c r="C1013" s="118"/>
      <c r="D1013" s="114" t="e">
        <f t="shared" si="15"/>
        <v>#DIV/0!</v>
      </c>
    </row>
    <row r="1014" spans="1:4" ht="15">
      <c r="A1014" s="123" t="s">
        <v>918</v>
      </c>
      <c r="B1014" s="118"/>
      <c r="C1014" s="118"/>
      <c r="D1014" s="114" t="e">
        <f t="shared" si="15"/>
        <v>#DIV/0!</v>
      </c>
    </row>
    <row r="1015" spans="1:4" ht="15">
      <c r="A1015" s="123" t="s">
        <v>919</v>
      </c>
      <c r="B1015" s="118"/>
      <c r="C1015" s="118"/>
      <c r="D1015" s="114" t="e">
        <f t="shared" si="15"/>
        <v>#DIV/0!</v>
      </c>
    </row>
    <row r="1016" spans="1:4" ht="15">
      <c r="A1016" s="123" t="s">
        <v>920</v>
      </c>
      <c r="B1016" s="118"/>
      <c r="C1016" s="118"/>
      <c r="D1016" s="114" t="e">
        <f t="shared" si="15"/>
        <v>#DIV/0!</v>
      </c>
    </row>
    <row r="1017" spans="1:4" ht="15">
      <c r="A1017" s="124" t="s">
        <v>921</v>
      </c>
      <c r="B1017" s="118"/>
      <c r="C1017" s="118"/>
      <c r="D1017" s="114" t="e">
        <f t="shared" si="15"/>
        <v>#DIV/0!</v>
      </c>
    </row>
    <row r="1018" spans="1:4" ht="15">
      <c r="A1018" s="123" t="s">
        <v>131</v>
      </c>
      <c r="B1018" s="118"/>
      <c r="C1018" s="118"/>
      <c r="D1018" s="114" t="e">
        <f t="shared" si="15"/>
        <v>#DIV/0!</v>
      </c>
    </row>
    <row r="1019" spans="1:4" ht="15">
      <c r="A1019" s="123" t="s">
        <v>132</v>
      </c>
      <c r="B1019" s="118"/>
      <c r="C1019" s="118"/>
      <c r="D1019" s="114" t="e">
        <f t="shared" si="15"/>
        <v>#DIV/0!</v>
      </c>
    </row>
    <row r="1020" spans="1:4" ht="15">
      <c r="A1020" s="123" t="s">
        <v>133</v>
      </c>
      <c r="B1020" s="118"/>
      <c r="C1020" s="118"/>
      <c r="D1020" s="114" t="e">
        <f t="shared" si="15"/>
        <v>#DIV/0!</v>
      </c>
    </row>
    <row r="1021" spans="1:4" ht="15">
      <c r="A1021" s="123" t="s">
        <v>922</v>
      </c>
      <c r="B1021" s="118"/>
      <c r="C1021" s="118"/>
      <c r="D1021" s="114" t="e">
        <f t="shared" si="15"/>
        <v>#DIV/0!</v>
      </c>
    </row>
    <row r="1022" spans="1:4" ht="15">
      <c r="A1022" s="123" t="s">
        <v>923</v>
      </c>
      <c r="B1022" s="118"/>
      <c r="C1022" s="118"/>
      <c r="D1022" s="114" t="e">
        <f t="shared" si="15"/>
        <v>#DIV/0!</v>
      </c>
    </row>
    <row r="1023" spans="1:4" ht="15">
      <c r="A1023" s="123" t="s">
        <v>924</v>
      </c>
      <c r="B1023" s="118"/>
      <c r="C1023" s="118"/>
      <c r="D1023" s="114" t="e">
        <f t="shared" si="15"/>
        <v>#DIV/0!</v>
      </c>
    </row>
    <row r="1024" spans="1:4" ht="15">
      <c r="A1024" s="123" t="s">
        <v>925</v>
      </c>
      <c r="B1024" s="118"/>
      <c r="C1024" s="118"/>
      <c r="D1024" s="114" t="e">
        <f t="shared" si="15"/>
        <v>#DIV/0!</v>
      </c>
    </row>
    <row r="1025" spans="1:4" ht="15">
      <c r="A1025" s="123" t="s">
        <v>926</v>
      </c>
      <c r="B1025" s="118"/>
      <c r="C1025" s="118"/>
      <c r="D1025" s="114" t="e">
        <f t="shared" si="15"/>
        <v>#DIV/0!</v>
      </c>
    </row>
    <row r="1026" spans="1:4" ht="15">
      <c r="A1026" s="123" t="s">
        <v>927</v>
      </c>
      <c r="B1026" s="118"/>
      <c r="C1026" s="118"/>
      <c r="D1026" s="114" t="e">
        <f t="shared" si="15"/>
        <v>#DIV/0!</v>
      </c>
    </row>
    <row r="1027" spans="1:4" ht="15">
      <c r="A1027" s="124" t="s">
        <v>928</v>
      </c>
      <c r="B1027" s="118">
        <v>97</v>
      </c>
      <c r="C1027" s="118">
        <v>400</v>
      </c>
      <c r="D1027" s="114">
        <f t="shared" si="15"/>
        <v>4.123711340206185</v>
      </c>
    </row>
    <row r="1028" spans="1:4" ht="15">
      <c r="A1028" s="123" t="s">
        <v>929</v>
      </c>
      <c r="B1028" s="118">
        <v>58</v>
      </c>
      <c r="C1028" s="118">
        <v>50</v>
      </c>
      <c r="D1028" s="114">
        <f t="shared" si="15"/>
        <v>0.8620689655172413</v>
      </c>
    </row>
    <row r="1029" spans="1:4" ht="15">
      <c r="A1029" s="123" t="s">
        <v>930</v>
      </c>
      <c r="B1029" s="118">
        <v>24</v>
      </c>
      <c r="C1029" s="118">
        <v>300</v>
      </c>
      <c r="D1029" s="114">
        <f t="shared" si="15"/>
        <v>12.5</v>
      </c>
    </row>
    <row r="1030" spans="1:4" ht="15">
      <c r="A1030" s="123" t="s">
        <v>931</v>
      </c>
      <c r="B1030" s="118">
        <v>6</v>
      </c>
      <c r="C1030" s="118">
        <v>50</v>
      </c>
      <c r="D1030" s="114">
        <f aca="true" t="shared" si="16" ref="D1030:D1093">C1030/B1030*100%</f>
        <v>8.333333333333334</v>
      </c>
    </row>
    <row r="1031" spans="1:4" ht="15">
      <c r="A1031" s="123" t="s">
        <v>932</v>
      </c>
      <c r="B1031" s="118">
        <v>9</v>
      </c>
      <c r="C1031" s="118"/>
      <c r="D1031" s="114">
        <f t="shared" si="16"/>
        <v>0</v>
      </c>
    </row>
    <row r="1032" spans="1:4" ht="15">
      <c r="A1032" s="124" t="s">
        <v>933</v>
      </c>
      <c r="B1032" s="118"/>
      <c r="C1032" s="118"/>
      <c r="D1032" s="114" t="e">
        <f t="shared" si="16"/>
        <v>#DIV/0!</v>
      </c>
    </row>
    <row r="1033" spans="1:4" ht="15">
      <c r="A1033" s="123" t="s">
        <v>131</v>
      </c>
      <c r="B1033" s="118"/>
      <c r="C1033" s="118"/>
      <c r="D1033" s="114" t="e">
        <f t="shared" si="16"/>
        <v>#DIV/0!</v>
      </c>
    </row>
    <row r="1034" spans="1:4" ht="15">
      <c r="A1034" s="123" t="s">
        <v>132</v>
      </c>
      <c r="B1034" s="118"/>
      <c r="C1034" s="118"/>
      <c r="D1034" s="114" t="e">
        <f t="shared" si="16"/>
        <v>#DIV/0!</v>
      </c>
    </row>
    <row r="1035" spans="1:4" ht="15">
      <c r="A1035" s="123" t="s">
        <v>133</v>
      </c>
      <c r="B1035" s="118"/>
      <c r="C1035" s="118"/>
      <c r="D1035" s="114" t="e">
        <f t="shared" si="16"/>
        <v>#DIV/0!</v>
      </c>
    </row>
    <row r="1036" spans="1:4" ht="15">
      <c r="A1036" s="123" t="s">
        <v>919</v>
      </c>
      <c r="B1036" s="118"/>
      <c r="C1036" s="118"/>
      <c r="D1036" s="114" t="e">
        <f t="shared" si="16"/>
        <v>#DIV/0!</v>
      </c>
    </row>
    <row r="1037" spans="1:4" ht="15">
      <c r="A1037" s="123" t="s">
        <v>934</v>
      </c>
      <c r="B1037" s="118"/>
      <c r="C1037" s="118"/>
      <c r="D1037" s="114" t="e">
        <f t="shared" si="16"/>
        <v>#DIV/0!</v>
      </c>
    </row>
    <row r="1038" spans="1:4" ht="15">
      <c r="A1038" s="123" t="s">
        <v>935</v>
      </c>
      <c r="B1038" s="118"/>
      <c r="C1038" s="118"/>
      <c r="D1038" s="114" t="e">
        <f t="shared" si="16"/>
        <v>#DIV/0!</v>
      </c>
    </row>
    <row r="1039" spans="1:4" ht="15">
      <c r="A1039" s="124" t="s">
        <v>936</v>
      </c>
      <c r="B1039" s="118">
        <v>-1024</v>
      </c>
      <c r="C1039" s="118">
        <v>50</v>
      </c>
      <c r="D1039" s="114">
        <f t="shared" si="16"/>
        <v>-0.048828125</v>
      </c>
    </row>
    <row r="1040" spans="1:4" ht="15">
      <c r="A1040" s="123" t="s">
        <v>937</v>
      </c>
      <c r="B1040" s="118">
        <v>15</v>
      </c>
      <c r="C1040" s="118">
        <v>50</v>
      </c>
      <c r="D1040" s="114">
        <f t="shared" si="16"/>
        <v>3.3333333333333335</v>
      </c>
    </row>
    <row r="1041" spans="1:4" ht="15">
      <c r="A1041" s="123" t="s">
        <v>938</v>
      </c>
      <c r="B1041" s="118">
        <v>-1039</v>
      </c>
      <c r="C1041" s="118"/>
      <c r="D1041" s="114">
        <f t="shared" si="16"/>
        <v>0</v>
      </c>
    </row>
    <row r="1042" spans="1:4" ht="15">
      <c r="A1042" s="123" t="s">
        <v>939</v>
      </c>
      <c r="B1042" s="118"/>
      <c r="C1042" s="118"/>
      <c r="D1042" s="114" t="e">
        <f t="shared" si="16"/>
        <v>#DIV/0!</v>
      </c>
    </row>
    <row r="1043" spans="1:4" ht="15">
      <c r="A1043" s="123" t="s">
        <v>940</v>
      </c>
      <c r="B1043" s="118"/>
      <c r="C1043" s="118"/>
      <c r="D1043" s="114" t="e">
        <f t="shared" si="16"/>
        <v>#DIV/0!</v>
      </c>
    </row>
    <row r="1044" spans="1:4" ht="15">
      <c r="A1044" s="124" t="s">
        <v>941</v>
      </c>
      <c r="B1044" s="118"/>
      <c r="C1044" s="118"/>
      <c r="D1044" s="114" t="e">
        <f t="shared" si="16"/>
        <v>#DIV/0!</v>
      </c>
    </row>
    <row r="1045" spans="1:4" ht="15">
      <c r="A1045" s="123" t="s">
        <v>895</v>
      </c>
      <c r="B1045" s="118"/>
      <c r="C1045" s="118"/>
      <c r="D1045" s="114" t="e">
        <f t="shared" si="16"/>
        <v>#DIV/0!</v>
      </c>
    </row>
    <row r="1046" spans="1:4" ht="15">
      <c r="A1046" s="123" t="s">
        <v>896</v>
      </c>
      <c r="B1046" s="118"/>
      <c r="C1046" s="118"/>
      <c r="D1046" s="114" t="e">
        <f t="shared" si="16"/>
        <v>#DIV/0!</v>
      </c>
    </row>
    <row r="1047" spans="1:4" ht="15">
      <c r="A1047" s="123" t="s">
        <v>942</v>
      </c>
      <c r="B1047" s="118"/>
      <c r="C1047" s="118"/>
      <c r="D1047" s="114" t="e">
        <f t="shared" si="16"/>
        <v>#DIV/0!</v>
      </c>
    </row>
    <row r="1048" spans="1:4" ht="15">
      <c r="A1048" s="123" t="s">
        <v>943</v>
      </c>
      <c r="B1048" s="118"/>
      <c r="C1048" s="118"/>
      <c r="D1048" s="114" t="e">
        <f t="shared" si="16"/>
        <v>#DIV/0!</v>
      </c>
    </row>
    <row r="1049" spans="1:4" ht="15">
      <c r="A1049" s="124" t="s">
        <v>944</v>
      </c>
      <c r="B1049" s="118"/>
      <c r="C1049" s="118"/>
      <c r="D1049" s="114" t="e">
        <f t="shared" si="16"/>
        <v>#DIV/0!</v>
      </c>
    </row>
    <row r="1050" spans="1:4" ht="15">
      <c r="A1050" s="123" t="s">
        <v>942</v>
      </c>
      <c r="B1050" s="118"/>
      <c r="C1050" s="118"/>
      <c r="D1050" s="114" t="e">
        <f t="shared" si="16"/>
        <v>#DIV/0!</v>
      </c>
    </row>
    <row r="1051" spans="1:4" ht="15">
      <c r="A1051" s="123" t="s">
        <v>945</v>
      </c>
      <c r="B1051" s="118"/>
      <c r="C1051" s="118"/>
      <c r="D1051" s="114" t="e">
        <f t="shared" si="16"/>
        <v>#DIV/0!</v>
      </c>
    </row>
    <row r="1052" spans="1:4" ht="15">
      <c r="A1052" s="123" t="s">
        <v>946</v>
      </c>
      <c r="B1052" s="118"/>
      <c r="C1052" s="118"/>
      <c r="D1052" s="114" t="e">
        <f t="shared" si="16"/>
        <v>#DIV/0!</v>
      </c>
    </row>
    <row r="1053" spans="1:4" ht="15">
      <c r="A1053" s="123" t="s">
        <v>947</v>
      </c>
      <c r="B1053" s="118"/>
      <c r="C1053" s="118"/>
      <c r="D1053" s="114" t="e">
        <f t="shared" si="16"/>
        <v>#DIV/0!</v>
      </c>
    </row>
    <row r="1054" spans="1:4" ht="15">
      <c r="A1054" s="125" t="s">
        <v>948</v>
      </c>
      <c r="B1054" s="118"/>
      <c r="C1054" s="118"/>
      <c r="D1054" s="114" t="e">
        <f t="shared" si="16"/>
        <v>#DIV/0!</v>
      </c>
    </row>
    <row r="1055" spans="1:4" ht="15">
      <c r="A1055" s="123" t="s">
        <v>902</v>
      </c>
      <c r="B1055" s="118"/>
      <c r="C1055" s="118"/>
      <c r="D1055" s="114" t="e">
        <f t="shared" si="16"/>
        <v>#DIV/0!</v>
      </c>
    </row>
    <row r="1056" spans="1:4" ht="15">
      <c r="A1056" s="123" t="s">
        <v>949</v>
      </c>
      <c r="B1056" s="118"/>
      <c r="C1056" s="118"/>
      <c r="D1056" s="114" t="e">
        <f t="shared" si="16"/>
        <v>#DIV/0!</v>
      </c>
    </row>
    <row r="1057" spans="1:4" ht="15">
      <c r="A1057" s="123" t="s">
        <v>950</v>
      </c>
      <c r="B1057" s="118"/>
      <c r="C1057" s="118"/>
      <c r="D1057" s="114" t="e">
        <f t="shared" si="16"/>
        <v>#DIV/0!</v>
      </c>
    </row>
    <row r="1058" spans="1:4" ht="15">
      <c r="A1058" s="123" t="s">
        <v>951</v>
      </c>
      <c r="B1058" s="118"/>
      <c r="C1058" s="118"/>
      <c r="D1058" s="114" t="e">
        <f t="shared" si="16"/>
        <v>#DIV/0!</v>
      </c>
    </row>
    <row r="1059" spans="1:4" ht="15">
      <c r="A1059" s="124" t="s">
        <v>952</v>
      </c>
      <c r="B1059" s="118"/>
      <c r="C1059" s="118"/>
      <c r="D1059" s="114" t="e">
        <f t="shared" si="16"/>
        <v>#DIV/0!</v>
      </c>
    </row>
    <row r="1060" spans="1:4" ht="15">
      <c r="A1060" s="123" t="s">
        <v>953</v>
      </c>
      <c r="B1060" s="118"/>
      <c r="C1060" s="118"/>
      <c r="D1060" s="114" t="e">
        <f t="shared" si="16"/>
        <v>#DIV/0!</v>
      </c>
    </row>
    <row r="1061" spans="1:4" ht="15">
      <c r="A1061" s="123" t="s">
        <v>954</v>
      </c>
      <c r="B1061" s="118"/>
      <c r="C1061" s="118"/>
      <c r="D1061" s="114" t="e">
        <f t="shared" si="16"/>
        <v>#DIV/0!</v>
      </c>
    </row>
    <row r="1062" spans="1:4" ht="15">
      <c r="A1062" s="123" t="s">
        <v>955</v>
      </c>
      <c r="B1062" s="118"/>
      <c r="C1062" s="118"/>
      <c r="D1062" s="114" t="e">
        <f t="shared" si="16"/>
        <v>#DIV/0!</v>
      </c>
    </row>
    <row r="1063" spans="1:4" ht="15">
      <c r="A1063" s="123" t="s">
        <v>956</v>
      </c>
      <c r="B1063" s="118"/>
      <c r="C1063" s="118"/>
      <c r="D1063" s="114" t="e">
        <f t="shared" si="16"/>
        <v>#DIV/0!</v>
      </c>
    </row>
    <row r="1064" spans="1:4" ht="15">
      <c r="A1064" s="123" t="s">
        <v>957</v>
      </c>
      <c r="B1064" s="118"/>
      <c r="C1064" s="118"/>
      <c r="D1064" s="114" t="e">
        <f t="shared" si="16"/>
        <v>#DIV/0!</v>
      </c>
    </row>
    <row r="1065" spans="1:4" ht="15">
      <c r="A1065" s="123" t="s">
        <v>958</v>
      </c>
      <c r="B1065" s="118"/>
      <c r="C1065" s="118"/>
      <c r="D1065" s="114" t="e">
        <f t="shared" si="16"/>
        <v>#DIV/0!</v>
      </c>
    </row>
    <row r="1066" spans="1:4" ht="15">
      <c r="A1066" s="123" t="s">
        <v>959</v>
      </c>
      <c r="B1066" s="118"/>
      <c r="C1066" s="118"/>
      <c r="D1066" s="114" t="e">
        <f t="shared" si="16"/>
        <v>#DIV/0!</v>
      </c>
    </row>
    <row r="1067" spans="1:4" ht="15">
      <c r="A1067" s="123" t="s">
        <v>960</v>
      </c>
      <c r="B1067" s="118"/>
      <c r="C1067" s="118"/>
      <c r="D1067" s="114" t="e">
        <f t="shared" si="16"/>
        <v>#DIV/0!</v>
      </c>
    </row>
    <row r="1068" spans="1:4" ht="15">
      <c r="A1068" s="124" t="s">
        <v>961</v>
      </c>
      <c r="B1068" s="118"/>
      <c r="C1068" s="118"/>
      <c r="D1068" s="114" t="e">
        <f t="shared" si="16"/>
        <v>#DIV/0!</v>
      </c>
    </row>
    <row r="1069" spans="1:4" ht="15">
      <c r="A1069" s="123" t="s">
        <v>962</v>
      </c>
      <c r="B1069" s="118"/>
      <c r="C1069" s="118"/>
      <c r="D1069" s="114" t="e">
        <f t="shared" si="16"/>
        <v>#DIV/0!</v>
      </c>
    </row>
    <row r="1070" spans="1:4" ht="15">
      <c r="A1070" s="123" t="s">
        <v>963</v>
      </c>
      <c r="B1070" s="118"/>
      <c r="C1070" s="118"/>
      <c r="D1070" s="114" t="e">
        <f t="shared" si="16"/>
        <v>#DIV/0!</v>
      </c>
    </row>
    <row r="1071" spans="1:4" ht="15">
      <c r="A1071" s="123" t="s">
        <v>964</v>
      </c>
      <c r="B1071" s="118"/>
      <c r="C1071" s="118"/>
      <c r="D1071" s="114" t="e">
        <f t="shared" si="16"/>
        <v>#DIV/0!</v>
      </c>
    </row>
    <row r="1072" spans="1:4" ht="15">
      <c r="A1072" s="123" t="s">
        <v>965</v>
      </c>
      <c r="B1072" s="118"/>
      <c r="C1072" s="118"/>
      <c r="D1072" s="114" t="e">
        <f t="shared" si="16"/>
        <v>#DIV/0!</v>
      </c>
    </row>
    <row r="1073" spans="1:4" ht="15">
      <c r="A1073" s="123" t="s">
        <v>966</v>
      </c>
      <c r="B1073" s="118"/>
      <c r="C1073" s="118"/>
      <c r="D1073" s="114" t="e">
        <f t="shared" si="16"/>
        <v>#DIV/0!</v>
      </c>
    </row>
    <row r="1074" spans="1:4" ht="15">
      <c r="A1074" s="123" t="s">
        <v>967</v>
      </c>
      <c r="B1074" s="118"/>
      <c r="C1074" s="118"/>
      <c r="D1074" s="114" t="e">
        <f t="shared" si="16"/>
        <v>#DIV/0!</v>
      </c>
    </row>
    <row r="1075" spans="1:4" ht="15">
      <c r="A1075" s="124" t="s">
        <v>968</v>
      </c>
      <c r="B1075" s="118"/>
      <c r="C1075" s="118"/>
      <c r="D1075" s="114" t="e">
        <f t="shared" si="16"/>
        <v>#DIV/0!</v>
      </c>
    </row>
    <row r="1076" spans="1:4" ht="15">
      <c r="A1076" s="123" t="s">
        <v>969</v>
      </c>
      <c r="B1076" s="118"/>
      <c r="C1076" s="118"/>
      <c r="D1076" s="114" t="e">
        <f t="shared" si="16"/>
        <v>#DIV/0!</v>
      </c>
    </row>
    <row r="1077" spans="1:4" ht="15">
      <c r="A1077" s="123" t="s">
        <v>923</v>
      </c>
      <c r="B1077" s="118"/>
      <c r="C1077" s="118"/>
      <c r="D1077" s="114" t="e">
        <f t="shared" si="16"/>
        <v>#DIV/0!</v>
      </c>
    </row>
    <row r="1078" spans="1:4" ht="15">
      <c r="A1078" s="123" t="s">
        <v>970</v>
      </c>
      <c r="B1078" s="118"/>
      <c r="C1078" s="118"/>
      <c r="D1078" s="114" t="e">
        <f t="shared" si="16"/>
        <v>#DIV/0!</v>
      </c>
    </row>
    <row r="1079" spans="1:4" ht="15">
      <c r="A1079" s="123" t="s">
        <v>971</v>
      </c>
      <c r="B1079" s="118"/>
      <c r="C1079" s="118"/>
      <c r="D1079" s="114" t="e">
        <f t="shared" si="16"/>
        <v>#DIV/0!</v>
      </c>
    </row>
    <row r="1080" spans="1:4" ht="15">
      <c r="A1080" s="123" t="s">
        <v>972</v>
      </c>
      <c r="B1080" s="118"/>
      <c r="C1080" s="118"/>
      <c r="D1080" s="114" t="e">
        <f t="shared" si="16"/>
        <v>#DIV/0!</v>
      </c>
    </row>
    <row r="1081" spans="1:4" ht="15">
      <c r="A1081" s="123" t="s">
        <v>973</v>
      </c>
      <c r="B1081" s="118"/>
      <c r="C1081" s="118"/>
      <c r="D1081" s="114" t="e">
        <f t="shared" si="16"/>
        <v>#DIV/0!</v>
      </c>
    </row>
    <row r="1082" spans="1:4" ht="15">
      <c r="A1082" s="123" t="s">
        <v>974</v>
      </c>
      <c r="B1082" s="118"/>
      <c r="C1082" s="118"/>
      <c r="D1082" s="114" t="e">
        <f t="shared" si="16"/>
        <v>#DIV/0!</v>
      </c>
    </row>
    <row r="1083" spans="1:4" ht="15">
      <c r="A1083" s="123" t="s">
        <v>975</v>
      </c>
      <c r="B1083" s="118"/>
      <c r="C1083" s="118"/>
      <c r="D1083" s="114" t="e">
        <f t="shared" si="16"/>
        <v>#DIV/0!</v>
      </c>
    </row>
    <row r="1084" spans="1:4" ht="15">
      <c r="A1084" s="124" t="s">
        <v>976</v>
      </c>
      <c r="B1084" s="118"/>
      <c r="C1084" s="118"/>
      <c r="D1084" s="114" t="e">
        <f t="shared" si="16"/>
        <v>#DIV/0!</v>
      </c>
    </row>
    <row r="1085" spans="1:4" ht="15">
      <c r="A1085" s="123" t="s">
        <v>977</v>
      </c>
      <c r="B1085" s="118"/>
      <c r="C1085" s="118"/>
      <c r="D1085" s="114" t="e">
        <f t="shared" si="16"/>
        <v>#DIV/0!</v>
      </c>
    </row>
    <row r="1086" spans="1:4" ht="15">
      <c r="A1086" s="123" t="s">
        <v>976</v>
      </c>
      <c r="B1086" s="118"/>
      <c r="C1086" s="118"/>
      <c r="D1086" s="114" t="e">
        <f t="shared" si="16"/>
        <v>#DIV/0!</v>
      </c>
    </row>
    <row r="1087" spans="1:4" ht="15">
      <c r="A1087" s="126" t="s">
        <v>978</v>
      </c>
      <c r="B1087" s="118">
        <f>B1119+B1133+B1149</f>
        <v>497</v>
      </c>
      <c r="C1087" s="118">
        <f>C1119+C1133+C1149</f>
        <v>892</v>
      </c>
      <c r="D1087" s="114">
        <f t="shared" si="16"/>
        <v>1.79476861167002</v>
      </c>
    </row>
    <row r="1088" spans="1:4" ht="15">
      <c r="A1088" s="124" t="s">
        <v>979</v>
      </c>
      <c r="B1088" s="118"/>
      <c r="C1088" s="118"/>
      <c r="D1088" s="114" t="e">
        <f t="shared" si="16"/>
        <v>#DIV/0!</v>
      </c>
    </row>
    <row r="1089" spans="1:4" ht="15">
      <c r="A1089" s="123" t="s">
        <v>131</v>
      </c>
      <c r="B1089" s="118"/>
      <c r="C1089" s="118"/>
      <c r="D1089" s="114" t="e">
        <f t="shared" si="16"/>
        <v>#DIV/0!</v>
      </c>
    </row>
    <row r="1090" spans="1:4" ht="15">
      <c r="A1090" s="123" t="s">
        <v>132</v>
      </c>
      <c r="B1090" s="118"/>
      <c r="C1090" s="118"/>
      <c r="D1090" s="114" t="e">
        <f t="shared" si="16"/>
        <v>#DIV/0!</v>
      </c>
    </row>
    <row r="1091" spans="1:4" ht="15">
      <c r="A1091" s="123" t="s">
        <v>133</v>
      </c>
      <c r="B1091" s="118"/>
      <c r="C1091" s="118"/>
      <c r="D1091" s="114" t="e">
        <f t="shared" si="16"/>
        <v>#DIV/0!</v>
      </c>
    </row>
    <row r="1092" spans="1:4" ht="15">
      <c r="A1092" s="123" t="s">
        <v>980</v>
      </c>
      <c r="B1092" s="118"/>
      <c r="C1092" s="118"/>
      <c r="D1092" s="114" t="e">
        <f t="shared" si="16"/>
        <v>#DIV/0!</v>
      </c>
    </row>
    <row r="1093" spans="1:4" ht="15">
      <c r="A1093" s="123" t="s">
        <v>981</v>
      </c>
      <c r="B1093" s="118"/>
      <c r="C1093" s="118"/>
      <c r="D1093" s="114" t="e">
        <f t="shared" si="16"/>
        <v>#DIV/0!</v>
      </c>
    </row>
    <row r="1094" spans="1:4" ht="15">
      <c r="A1094" s="123" t="s">
        <v>982</v>
      </c>
      <c r="B1094" s="118"/>
      <c r="C1094" s="118"/>
      <c r="D1094" s="114" t="e">
        <f aca="true" t="shared" si="17" ref="D1094:D1157">C1094/B1094*100%</f>
        <v>#DIV/0!</v>
      </c>
    </row>
    <row r="1095" spans="1:4" ht="15">
      <c r="A1095" s="123" t="s">
        <v>983</v>
      </c>
      <c r="B1095" s="118"/>
      <c r="C1095" s="118"/>
      <c r="D1095" s="114" t="e">
        <f t="shared" si="17"/>
        <v>#DIV/0!</v>
      </c>
    </row>
    <row r="1096" spans="1:4" ht="15">
      <c r="A1096" s="123" t="s">
        <v>984</v>
      </c>
      <c r="B1096" s="118"/>
      <c r="C1096" s="118"/>
      <c r="D1096" s="114" t="e">
        <f t="shared" si="17"/>
        <v>#DIV/0!</v>
      </c>
    </row>
    <row r="1097" spans="1:4" ht="15">
      <c r="A1097" s="123" t="s">
        <v>985</v>
      </c>
      <c r="B1097" s="118"/>
      <c r="C1097" s="118"/>
      <c r="D1097" s="114" t="e">
        <f t="shared" si="17"/>
        <v>#DIV/0!</v>
      </c>
    </row>
    <row r="1098" spans="1:4" ht="15">
      <c r="A1098" s="124" t="s">
        <v>986</v>
      </c>
      <c r="B1098" s="118"/>
      <c r="C1098" s="118"/>
      <c r="D1098" s="114" t="e">
        <f t="shared" si="17"/>
        <v>#DIV/0!</v>
      </c>
    </row>
    <row r="1099" spans="1:4" ht="15">
      <c r="A1099" s="123" t="s">
        <v>131</v>
      </c>
      <c r="B1099" s="118"/>
      <c r="C1099" s="118"/>
      <c r="D1099" s="114" t="e">
        <f t="shared" si="17"/>
        <v>#DIV/0!</v>
      </c>
    </row>
    <row r="1100" spans="1:4" ht="15">
      <c r="A1100" s="123" t="s">
        <v>132</v>
      </c>
      <c r="B1100" s="118"/>
      <c r="C1100" s="118"/>
      <c r="D1100" s="114" t="e">
        <f t="shared" si="17"/>
        <v>#DIV/0!</v>
      </c>
    </row>
    <row r="1101" spans="1:4" ht="15">
      <c r="A1101" s="123" t="s">
        <v>133</v>
      </c>
      <c r="B1101" s="118"/>
      <c r="C1101" s="118"/>
      <c r="D1101" s="114" t="e">
        <f t="shared" si="17"/>
        <v>#DIV/0!</v>
      </c>
    </row>
    <row r="1102" spans="1:4" ht="15">
      <c r="A1102" s="123" t="s">
        <v>987</v>
      </c>
      <c r="B1102" s="118"/>
      <c r="C1102" s="118"/>
      <c r="D1102" s="114" t="e">
        <f t="shared" si="17"/>
        <v>#DIV/0!</v>
      </c>
    </row>
    <row r="1103" spans="1:4" ht="15">
      <c r="A1103" s="123" t="s">
        <v>988</v>
      </c>
      <c r="B1103" s="118"/>
      <c r="C1103" s="118"/>
      <c r="D1103" s="114" t="e">
        <f t="shared" si="17"/>
        <v>#DIV/0!</v>
      </c>
    </row>
    <row r="1104" spans="1:4" ht="15">
      <c r="A1104" s="123" t="s">
        <v>989</v>
      </c>
      <c r="B1104" s="118"/>
      <c r="C1104" s="118"/>
      <c r="D1104" s="114" t="e">
        <f t="shared" si="17"/>
        <v>#DIV/0!</v>
      </c>
    </row>
    <row r="1105" spans="1:4" ht="15">
      <c r="A1105" s="123" t="s">
        <v>990</v>
      </c>
      <c r="B1105" s="118"/>
      <c r="C1105" s="118"/>
      <c r="D1105" s="114" t="e">
        <f t="shared" si="17"/>
        <v>#DIV/0!</v>
      </c>
    </row>
    <row r="1106" spans="1:4" ht="15">
      <c r="A1106" s="123" t="s">
        <v>991</v>
      </c>
      <c r="B1106" s="118"/>
      <c r="C1106" s="118"/>
      <c r="D1106" s="114" t="e">
        <f t="shared" si="17"/>
        <v>#DIV/0!</v>
      </c>
    </row>
    <row r="1107" spans="1:4" ht="15">
      <c r="A1107" s="123" t="s">
        <v>992</v>
      </c>
      <c r="B1107" s="118"/>
      <c r="C1107" s="118"/>
      <c r="D1107" s="114" t="e">
        <f t="shared" si="17"/>
        <v>#DIV/0!</v>
      </c>
    </row>
    <row r="1108" spans="1:4" ht="15">
      <c r="A1108" s="123" t="s">
        <v>993</v>
      </c>
      <c r="B1108" s="118"/>
      <c r="C1108" s="118"/>
      <c r="D1108" s="114" t="e">
        <f t="shared" si="17"/>
        <v>#DIV/0!</v>
      </c>
    </row>
    <row r="1109" spans="1:4" ht="15">
      <c r="A1109" s="123" t="s">
        <v>994</v>
      </c>
      <c r="B1109" s="118"/>
      <c r="C1109" s="118"/>
      <c r="D1109" s="114" t="e">
        <f t="shared" si="17"/>
        <v>#DIV/0!</v>
      </c>
    </row>
    <row r="1110" spans="1:4" ht="15">
      <c r="A1110" s="123" t="s">
        <v>995</v>
      </c>
      <c r="B1110" s="118"/>
      <c r="C1110" s="118"/>
      <c r="D1110" s="114" t="e">
        <f t="shared" si="17"/>
        <v>#DIV/0!</v>
      </c>
    </row>
    <row r="1111" spans="1:4" ht="15">
      <c r="A1111" s="123" t="s">
        <v>996</v>
      </c>
      <c r="B1111" s="118"/>
      <c r="C1111" s="118"/>
      <c r="D1111" s="114" t="e">
        <f t="shared" si="17"/>
        <v>#DIV/0!</v>
      </c>
    </row>
    <row r="1112" spans="1:4" ht="15">
      <c r="A1112" s="123" t="s">
        <v>997</v>
      </c>
      <c r="B1112" s="118"/>
      <c r="C1112" s="118"/>
      <c r="D1112" s="114" t="e">
        <f t="shared" si="17"/>
        <v>#DIV/0!</v>
      </c>
    </row>
    <row r="1113" spans="1:4" ht="15">
      <c r="A1113" s="123" t="s">
        <v>998</v>
      </c>
      <c r="B1113" s="118"/>
      <c r="C1113" s="118"/>
      <c r="D1113" s="114" t="e">
        <f t="shared" si="17"/>
        <v>#DIV/0!</v>
      </c>
    </row>
    <row r="1114" spans="1:4" ht="15">
      <c r="A1114" s="124" t="s">
        <v>999</v>
      </c>
      <c r="B1114" s="118"/>
      <c r="C1114" s="118"/>
      <c r="D1114" s="114" t="e">
        <f t="shared" si="17"/>
        <v>#DIV/0!</v>
      </c>
    </row>
    <row r="1115" spans="1:4" ht="15">
      <c r="A1115" s="123" t="s">
        <v>131</v>
      </c>
      <c r="B1115" s="118"/>
      <c r="C1115" s="118"/>
      <c r="D1115" s="114" t="e">
        <f t="shared" si="17"/>
        <v>#DIV/0!</v>
      </c>
    </row>
    <row r="1116" spans="1:4" ht="15">
      <c r="A1116" s="123" t="s">
        <v>132</v>
      </c>
      <c r="B1116" s="118"/>
      <c r="C1116" s="118"/>
      <c r="D1116" s="114" t="e">
        <f t="shared" si="17"/>
        <v>#DIV/0!</v>
      </c>
    </row>
    <row r="1117" spans="1:4" ht="15">
      <c r="A1117" s="123" t="s">
        <v>133</v>
      </c>
      <c r="B1117" s="118"/>
      <c r="C1117" s="118"/>
      <c r="D1117" s="114" t="e">
        <f t="shared" si="17"/>
        <v>#DIV/0!</v>
      </c>
    </row>
    <row r="1118" spans="1:4" ht="15">
      <c r="A1118" s="123" t="s">
        <v>1000</v>
      </c>
      <c r="B1118" s="118"/>
      <c r="C1118" s="118"/>
      <c r="D1118" s="114" t="e">
        <f t="shared" si="17"/>
        <v>#DIV/0!</v>
      </c>
    </row>
    <row r="1119" spans="1:4" ht="15">
      <c r="A1119" s="124" t="s">
        <v>1001</v>
      </c>
      <c r="B1119" s="118">
        <v>82</v>
      </c>
      <c r="C1119" s="118">
        <v>600</v>
      </c>
      <c r="D1119" s="114">
        <f t="shared" si="17"/>
        <v>7.317073170731708</v>
      </c>
    </row>
    <row r="1120" spans="1:4" ht="15">
      <c r="A1120" s="123" t="s">
        <v>131</v>
      </c>
      <c r="B1120" s="118"/>
      <c r="C1120" s="118"/>
      <c r="D1120" s="114" t="e">
        <f t="shared" si="17"/>
        <v>#DIV/0!</v>
      </c>
    </row>
    <row r="1121" spans="1:4" ht="15">
      <c r="A1121" s="123" t="s">
        <v>132</v>
      </c>
      <c r="B1121" s="118"/>
      <c r="C1121" s="118"/>
      <c r="D1121" s="114" t="e">
        <f t="shared" si="17"/>
        <v>#DIV/0!</v>
      </c>
    </row>
    <row r="1122" spans="1:4" ht="15">
      <c r="A1122" s="123" t="s">
        <v>133</v>
      </c>
      <c r="B1122" s="118"/>
      <c r="C1122" s="118"/>
      <c r="D1122" s="114" t="e">
        <f t="shared" si="17"/>
        <v>#DIV/0!</v>
      </c>
    </row>
    <row r="1123" spans="1:4" ht="15">
      <c r="A1123" s="123" t="s">
        <v>1002</v>
      </c>
      <c r="B1123" s="118"/>
      <c r="C1123" s="118"/>
      <c r="D1123" s="114" t="e">
        <f t="shared" si="17"/>
        <v>#DIV/0!</v>
      </c>
    </row>
    <row r="1124" spans="1:4" ht="15">
      <c r="A1124" s="123" t="s">
        <v>1003</v>
      </c>
      <c r="B1124" s="118"/>
      <c r="C1124" s="118"/>
      <c r="D1124" s="114" t="e">
        <f t="shared" si="17"/>
        <v>#DIV/0!</v>
      </c>
    </row>
    <row r="1125" spans="1:4" ht="15">
      <c r="A1125" s="123" t="s">
        <v>1004</v>
      </c>
      <c r="B1125" s="118"/>
      <c r="C1125" s="118"/>
      <c r="D1125" s="114" t="e">
        <f t="shared" si="17"/>
        <v>#DIV/0!</v>
      </c>
    </row>
    <row r="1126" spans="1:4" ht="15">
      <c r="A1126" s="123" t="s">
        <v>1005</v>
      </c>
      <c r="B1126" s="118"/>
      <c r="C1126" s="118"/>
      <c r="D1126" s="114" t="e">
        <f t="shared" si="17"/>
        <v>#DIV/0!</v>
      </c>
    </row>
    <row r="1127" spans="1:4" ht="15">
      <c r="A1127" s="123" t="s">
        <v>1006</v>
      </c>
      <c r="B1127" s="118"/>
      <c r="C1127" s="118"/>
      <c r="D1127" s="114" t="e">
        <f t="shared" si="17"/>
        <v>#DIV/0!</v>
      </c>
    </row>
    <row r="1128" spans="1:4" ht="15">
      <c r="A1128" s="123" t="s">
        <v>1007</v>
      </c>
      <c r="B1128" s="118">
        <v>82</v>
      </c>
      <c r="C1128" s="118">
        <v>200</v>
      </c>
      <c r="D1128" s="114">
        <f t="shared" si="17"/>
        <v>2.4390243902439024</v>
      </c>
    </row>
    <row r="1129" spans="1:4" ht="15">
      <c r="A1129" s="123" t="s">
        <v>1008</v>
      </c>
      <c r="B1129" s="118"/>
      <c r="C1129" s="118"/>
      <c r="D1129" s="114" t="e">
        <f t="shared" si="17"/>
        <v>#DIV/0!</v>
      </c>
    </row>
    <row r="1130" spans="1:4" ht="15">
      <c r="A1130" s="123" t="s">
        <v>919</v>
      </c>
      <c r="B1130" s="118"/>
      <c r="C1130" s="118"/>
      <c r="D1130" s="114" t="e">
        <f t="shared" si="17"/>
        <v>#DIV/0!</v>
      </c>
    </row>
    <row r="1131" spans="1:4" ht="15">
      <c r="A1131" s="123" t="s">
        <v>1009</v>
      </c>
      <c r="B1131" s="118"/>
      <c r="C1131" s="118"/>
      <c r="D1131" s="114" t="e">
        <f t="shared" si="17"/>
        <v>#DIV/0!</v>
      </c>
    </row>
    <row r="1132" spans="1:4" ht="15">
      <c r="A1132" s="123" t="s">
        <v>1010</v>
      </c>
      <c r="B1132" s="118"/>
      <c r="C1132" s="118">
        <v>400</v>
      </c>
      <c r="D1132" s="114" t="e">
        <f t="shared" si="17"/>
        <v>#DIV/0!</v>
      </c>
    </row>
    <row r="1133" spans="1:4" ht="15">
      <c r="A1133" s="124" t="s">
        <v>1011</v>
      </c>
      <c r="B1133" s="118">
        <v>217</v>
      </c>
      <c r="C1133" s="118">
        <v>192</v>
      </c>
      <c r="D1133" s="114">
        <f t="shared" si="17"/>
        <v>0.8847926267281107</v>
      </c>
    </row>
    <row r="1134" spans="1:4" ht="15">
      <c r="A1134" s="123" t="s">
        <v>131</v>
      </c>
      <c r="B1134" s="118">
        <v>141</v>
      </c>
      <c r="C1134" s="118">
        <v>144</v>
      </c>
      <c r="D1134" s="114">
        <f t="shared" si="17"/>
        <v>1.0212765957446808</v>
      </c>
    </row>
    <row r="1135" spans="1:4" ht="15">
      <c r="A1135" s="123" t="s">
        <v>132</v>
      </c>
      <c r="B1135" s="118">
        <v>10</v>
      </c>
      <c r="C1135" s="118"/>
      <c r="D1135" s="114">
        <f t="shared" si="17"/>
        <v>0</v>
      </c>
    </row>
    <row r="1136" spans="1:4" ht="15">
      <c r="A1136" s="123" t="s">
        <v>133</v>
      </c>
      <c r="B1136" s="118"/>
      <c r="C1136" s="118"/>
      <c r="D1136" s="114" t="e">
        <f t="shared" si="17"/>
        <v>#DIV/0!</v>
      </c>
    </row>
    <row r="1137" spans="1:4" ht="15">
      <c r="A1137" s="123" t="s">
        <v>1012</v>
      </c>
      <c r="B1137" s="118"/>
      <c r="C1137" s="118"/>
      <c r="D1137" s="114" t="e">
        <f t="shared" si="17"/>
        <v>#DIV/0!</v>
      </c>
    </row>
    <row r="1138" spans="1:4" ht="15">
      <c r="A1138" s="123" t="s">
        <v>1013</v>
      </c>
      <c r="B1138" s="118">
        <v>21</v>
      </c>
      <c r="C1138" s="118"/>
      <c r="D1138" s="114">
        <f t="shared" si="17"/>
        <v>0</v>
      </c>
    </row>
    <row r="1139" spans="1:4" ht="15">
      <c r="A1139" s="123" t="s">
        <v>1014</v>
      </c>
      <c r="B1139" s="118"/>
      <c r="C1139" s="118"/>
      <c r="D1139" s="114" t="e">
        <f t="shared" si="17"/>
        <v>#DIV/0!</v>
      </c>
    </row>
    <row r="1140" spans="1:4" ht="15">
      <c r="A1140" s="123" t="s">
        <v>1015</v>
      </c>
      <c r="B1140" s="118"/>
      <c r="C1140" s="118"/>
      <c r="D1140" s="114" t="e">
        <f t="shared" si="17"/>
        <v>#DIV/0!</v>
      </c>
    </row>
    <row r="1141" spans="1:4" ht="15">
      <c r="A1141" s="123" t="s">
        <v>1016</v>
      </c>
      <c r="B1141" s="118">
        <v>45</v>
      </c>
      <c r="C1141" s="118">
        <v>48</v>
      </c>
      <c r="D1141" s="114">
        <f t="shared" si="17"/>
        <v>1.0666666666666667</v>
      </c>
    </row>
    <row r="1142" spans="1:4" ht="15">
      <c r="A1142" s="124" t="s">
        <v>1017</v>
      </c>
      <c r="B1142" s="118"/>
      <c r="C1142" s="118"/>
      <c r="D1142" s="114" t="e">
        <f t="shared" si="17"/>
        <v>#DIV/0!</v>
      </c>
    </row>
    <row r="1143" spans="1:4" ht="15">
      <c r="A1143" s="123" t="s">
        <v>131</v>
      </c>
      <c r="B1143" s="118"/>
      <c r="C1143" s="118"/>
      <c r="D1143" s="114" t="e">
        <f t="shared" si="17"/>
        <v>#DIV/0!</v>
      </c>
    </row>
    <row r="1144" spans="1:4" ht="15">
      <c r="A1144" s="123" t="s">
        <v>132</v>
      </c>
      <c r="B1144" s="118"/>
      <c r="C1144" s="118"/>
      <c r="D1144" s="114" t="e">
        <f t="shared" si="17"/>
        <v>#DIV/0!</v>
      </c>
    </row>
    <row r="1145" spans="1:4" ht="15">
      <c r="A1145" s="123" t="s">
        <v>133</v>
      </c>
      <c r="B1145" s="118"/>
      <c r="C1145" s="118"/>
      <c r="D1145" s="114" t="e">
        <f t="shared" si="17"/>
        <v>#DIV/0!</v>
      </c>
    </row>
    <row r="1146" spans="1:4" ht="15">
      <c r="A1146" s="123" t="s">
        <v>1018</v>
      </c>
      <c r="B1146" s="118"/>
      <c r="C1146" s="118"/>
      <c r="D1146" s="114" t="e">
        <f t="shared" si="17"/>
        <v>#DIV/0!</v>
      </c>
    </row>
    <row r="1147" spans="1:4" ht="15">
      <c r="A1147" s="123" t="s">
        <v>1019</v>
      </c>
      <c r="B1147" s="118"/>
      <c r="C1147" s="118"/>
      <c r="D1147" s="114" t="e">
        <f t="shared" si="17"/>
        <v>#DIV/0!</v>
      </c>
    </row>
    <row r="1148" spans="1:4" ht="15">
      <c r="A1148" s="123" t="s">
        <v>1020</v>
      </c>
      <c r="B1148" s="118"/>
      <c r="C1148" s="118"/>
      <c r="D1148" s="114" t="e">
        <f t="shared" si="17"/>
        <v>#DIV/0!</v>
      </c>
    </row>
    <row r="1149" spans="1:4" ht="15">
      <c r="A1149" s="124" t="s">
        <v>1021</v>
      </c>
      <c r="B1149" s="118">
        <v>198</v>
      </c>
      <c r="C1149" s="118">
        <v>100</v>
      </c>
      <c r="D1149" s="114">
        <f t="shared" si="17"/>
        <v>0.5050505050505051</v>
      </c>
    </row>
    <row r="1150" spans="1:4" ht="15">
      <c r="A1150" s="123" t="s">
        <v>131</v>
      </c>
      <c r="B1150" s="118"/>
      <c r="C1150" s="118"/>
      <c r="D1150" s="114" t="e">
        <f t="shared" si="17"/>
        <v>#DIV/0!</v>
      </c>
    </row>
    <row r="1151" spans="1:4" ht="15">
      <c r="A1151" s="123" t="s">
        <v>132</v>
      </c>
      <c r="B1151" s="118"/>
      <c r="C1151" s="118"/>
      <c r="D1151" s="114" t="e">
        <f t="shared" si="17"/>
        <v>#DIV/0!</v>
      </c>
    </row>
    <row r="1152" spans="1:4" ht="15">
      <c r="A1152" s="123" t="s">
        <v>133</v>
      </c>
      <c r="B1152" s="118"/>
      <c r="C1152" s="118"/>
      <c r="D1152" s="114" t="e">
        <f t="shared" si="17"/>
        <v>#DIV/0!</v>
      </c>
    </row>
    <row r="1153" spans="1:4" ht="15">
      <c r="A1153" s="123" t="s">
        <v>1022</v>
      </c>
      <c r="B1153" s="118"/>
      <c r="C1153" s="118"/>
      <c r="D1153" s="114" t="e">
        <f t="shared" si="17"/>
        <v>#DIV/0!</v>
      </c>
    </row>
    <row r="1154" spans="1:4" ht="15">
      <c r="A1154" s="123" t="s">
        <v>1023</v>
      </c>
      <c r="B1154" s="118">
        <v>198</v>
      </c>
      <c r="C1154" s="118">
        <v>100</v>
      </c>
      <c r="D1154" s="114">
        <f t="shared" si="17"/>
        <v>0.5050505050505051</v>
      </c>
    </row>
    <row r="1155" spans="1:4" ht="15">
      <c r="A1155" s="123" t="s">
        <v>1024</v>
      </c>
      <c r="B1155" s="118"/>
      <c r="C1155" s="118"/>
      <c r="D1155" s="114" t="e">
        <f t="shared" si="17"/>
        <v>#DIV/0!</v>
      </c>
    </row>
    <row r="1156" spans="1:4" ht="15">
      <c r="A1156" s="124" t="s">
        <v>1025</v>
      </c>
      <c r="B1156" s="118"/>
      <c r="C1156" s="118"/>
      <c r="D1156" s="114" t="e">
        <f t="shared" si="17"/>
        <v>#DIV/0!</v>
      </c>
    </row>
    <row r="1157" spans="1:4" ht="15">
      <c r="A1157" s="123" t="s">
        <v>1026</v>
      </c>
      <c r="B1157" s="118"/>
      <c r="C1157" s="118"/>
      <c r="D1157" s="114" t="e">
        <f t="shared" si="17"/>
        <v>#DIV/0!</v>
      </c>
    </row>
    <row r="1158" spans="1:4" ht="15">
      <c r="A1158" s="123" t="s">
        <v>1027</v>
      </c>
      <c r="B1158" s="118"/>
      <c r="C1158" s="118"/>
      <c r="D1158" s="114" t="e">
        <f aca="true" t="shared" si="18" ref="D1158:D1221">C1158/B1158*100%</f>
        <v>#DIV/0!</v>
      </c>
    </row>
    <row r="1159" spans="1:4" ht="15">
      <c r="A1159" s="123" t="s">
        <v>1028</v>
      </c>
      <c r="B1159" s="118"/>
      <c r="C1159" s="118"/>
      <c r="D1159" s="114" t="e">
        <f t="shared" si="18"/>
        <v>#DIV/0!</v>
      </c>
    </row>
    <row r="1160" spans="1:4" ht="15">
      <c r="A1160" s="123" t="s">
        <v>1029</v>
      </c>
      <c r="B1160" s="118"/>
      <c r="C1160" s="118"/>
      <c r="D1160" s="114" t="e">
        <f t="shared" si="18"/>
        <v>#DIV/0!</v>
      </c>
    </row>
    <row r="1161" spans="1:4" ht="15">
      <c r="A1161" s="123" t="s">
        <v>1030</v>
      </c>
      <c r="B1161" s="118"/>
      <c r="C1161" s="118"/>
      <c r="D1161" s="114" t="e">
        <f t="shared" si="18"/>
        <v>#DIV/0!</v>
      </c>
    </row>
    <row r="1162" spans="1:4" ht="15">
      <c r="A1162" s="123" t="s">
        <v>1031</v>
      </c>
      <c r="B1162" s="118"/>
      <c r="C1162" s="118"/>
      <c r="D1162" s="114" t="e">
        <f t="shared" si="18"/>
        <v>#DIV/0!</v>
      </c>
    </row>
    <row r="1163" spans="1:4" ht="15">
      <c r="A1163" s="124" t="s">
        <v>1032</v>
      </c>
      <c r="B1163" s="118"/>
      <c r="C1163" s="118"/>
      <c r="D1163" s="114" t="e">
        <f t="shared" si="18"/>
        <v>#DIV/0!</v>
      </c>
    </row>
    <row r="1164" spans="1:4" ht="15">
      <c r="A1164" s="123" t="s">
        <v>1033</v>
      </c>
      <c r="B1164" s="118"/>
      <c r="C1164" s="118"/>
      <c r="D1164" s="114" t="e">
        <f t="shared" si="18"/>
        <v>#DIV/0!</v>
      </c>
    </row>
    <row r="1165" spans="1:4" ht="15">
      <c r="A1165" s="123" t="s">
        <v>1034</v>
      </c>
      <c r="B1165" s="118"/>
      <c r="C1165" s="118"/>
      <c r="D1165" s="114" t="e">
        <f t="shared" si="18"/>
        <v>#DIV/0!</v>
      </c>
    </row>
    <row r="1166" spans="1:4" ht="15">
      <c r="A1166" s="123" t="s">
        <v>1035</v>
      </c>
      <c r="B1166" s="118"/>
      <c r="C1166" s="118"/>
      <c r="D1166" s="114" t="e">
        <f t="shared" si="18"/>
        <v>#DIV/0!</v>
      </c>
    </row>
    <row r="1167" spans="1:4" ht="15">
      <c r="A1167" s="123" t="s">
        <v>1036</v>
      </c>
      <c r="B1167" s="118"/>
      <c r="C1167" s="118"/>
      <c r="D1167" s="114" t="e">
        <f t="shared" si="18"/>
        <v>#DIV/0!</v>
      </c>
    </row>
    <row r="1168" spans="1:4" ht="15">
      <c r="A1168" s="123" t="s">
        <v>1037</v>
      </c>
      <c r="B1168" s="118"/>
      <c r="C1168" s="118"/>
      <c r="D1168" s="114" t="e">
        <f t="shared" si="18"/>
        <v>#DIV/0!</v>
      </c>
    </row>
    <row r="1169" spans="1:4" ht="15">
      <c r="A1169" s="124" t="s">
        <v>1038</v>
      </c>
      <c r="B1169" s="118"/>
      <c r="C1169" s="118"/>
      <c r="D1169" s="114" t="e">
        <f t="shared" si="18"/>
        <v>#DIV/0!</v>
      </c>
    </row>
    <row r="1170" spans="1:4" ht="15">
      <c r="A1170" s="123" t="s">
        <v>1039</v>
      </c>
      <c r="B1170" s="118"/>
      <c r="C1170" s="118"/>
      <c r="D1170" s="114" t="e">
        <f t="shared" si="18"/>
        <v>#DIV/0!</v>
      </c>
    </row>
    <row r="1171" spans="1:4" ht="15">
      <c r="A1171" s="123" t="s">
        <v>1040</v>
      </c>
      <c r="B1171" s="118"/>
      <c r="C1171" s="118"/>
      <c r="D1171" s="114" t="e">
        <f t="shared" si="18"/>
        <v>#DIV/0!</v>
      </c>
    </row>
    <row r="1172" spans="1:4" ht="15">
      <c r="A1172" s="123" t="s">
        <v>1041</v>
      </c>
      <c r="B1172" s="118"/>
      <c r="C1172" s="118"/>
      <c r="D1172" s="114" t="e">
        <f t="shared" si="18"/>
        <v>#DIV/0!</v>
      </c>
    </row>
    <row r="1173" spans="1:4" ht="15">
      <c r="A1173" s="124" t="s">
        <v>1042</v>
      </c>
      <c r="B1173" s="118"/>
      <c r="C1173" s="118"/>
      <c r="D1173" s="114" t="e">
        <f t="shared" si="18"/>
        <v>#DIV/0!</v>
      </c>
    </row>
    <row r="1174" spans="1:4" ht="15">
      <c r="A1174" s="123" t="s">
        <v>1043</v>
      </c>
      <c r="B1174" s="118"/>
      <c r="C1174" s="118"/>
      <c r="D1174" s="114" t="e">
        <f t="shared" si="18"/>
        <v>#DIV/0!</v>
      </c>
    </row>
    <row r="1175" spans="1:4" ht="15">
      <c r="A1175" s="123" t="s">
        <v>1044</v>
      </c>
      <c r="B1175" s="118"/>
      <c r="C1175" s="118"/>
      <c r="D1175" s="114" t="e">
        <f t="shared" si="18"/>
        <v>#DIV/0!</v>
      </c>
    </row>
    <row r="1176" spans="1:4" ht="15">
      <c r="A1176" s="123" t="s">
        <v>1045</v>
      </c>
      <c r="B1176" s="118"/>
      <c r="C1176" s="118"/>
      <c r="D1176" s="114" t="e">
        <f t="shared" si="18"/>
        <v>#DIV/0!</v>
      </c>
    </row>
    <row r="1177" spans="1:4" ht="15">
      <c r="A1177" s="123" t="s">
        <v>1046</v>
      </c>
      <c r="B1177" s="118"/>
      <c r="C1177" s="118"/>
      <c r="D1177" s="114" t="e">
        <f t="shared" si="18"/>
        <v>#DIV/0!</v>
      </c>
    </row>
    <row r="1178" spans="1:4" ht="15">
      <c r="A1178" s="123" t="s">
        <v>1047</v>
      </c>
      <c r="B1178" s="118"/>
      <c r="C1178" s="118"/>
      <c r="D1178" s="114" t="e">
        <f t="shared" si="18"/>
        <v>#DIV/0!</v>
      </c>
    </row>
    <row r="1179" spans="1:4" ht="15">
      <c r="A1179" s="123" t="s">
        <v>1042</v>
      </c>
      <c r="B1179" s="118"/>
      <c r="C1179" s="118"/>
      <c r="D1179" s="114" t="e">
        <f t="shared" si="18"/>
        <v>#DIV/0!</v>
      </c>
    </row>
    <row r="1180" spans="1:4" ht="15">
      <c r="A1180" s="126" t="s">
        <v>1048</v>
      </c>
      <c r="B1180" s="118">
        <f>B1181+B1191+B1198</f>
        <v>948</v>
      </c>
      <c r="C1180" s="118">
        <f>C1181+C1191+C1198</f>
        <v>1367</v>
      </c>
      <c r="D1180" s="114">
        <f t="shared" si="18"/>
        <v>1.4419831223628692</v>
      </c>
    </row>
    <row r="1181" spans="1:4" ht="15">
      <c r="A1181" s="124" t="s">
        <v>1049</v>
      </c>
      <c r="B1181" s="118">
        <v>175</v>
      </c>
      <c r="C1181" s="118">
        <v>767</v>
      </c>
      <c r="D1181" s="114">
        <f t="shared" si="18"/>
        <v>4.382857142857143</v>
      </c>
    </row>
    <row r="1182" spans="1:4" ht="15">
      <c r="A1182" s="123" t="s">
        <v>131</v>
      </c>
      <c r="B1182" s="118">
        <v>59</v>
      </c>
      <c r="C1182" s="118">
        <v>67</v>
      </c>
      <c r="D1182" s="114">
        <f t="shared" si="18"/>
        <v>1.1355932203389831</v>
      </c>
    </row>
    <row r="1183" spans="1:4" ht="15">
      <c r="A1183" s="123" t="s">
        <v>132</v>
      </c>
      <c r="B1183" s="118"/>
      <c r="C1183" s="118"/>
      <c r="D1183" s="114" t="e">
        <f t="shared" si="18"/>
        <v>#DIV/0!</v>
      </c>
    </row>
    <row r="1184" spans="1:4" ht="15">
      <c r="A1184" s="123" t="s">
        <v>133</v>
      </c>
      <c r="B1184" s="118"/>
      <c r="C1184" s="118"/>
      <c r="D1184" s="114" t="e">
        <f t="shared" si="18"/>
        <v>#DIV/0!</v>
      </c>
    </row>
    <row r="1185" spans="1:4" ht="15">
      <c r="A1185" s="123" t="s">
        <v>1050</v>
      </c>
      <c r="B1185" s="118"/>
      <c r="C1185" s="118"/>
      <c r="D1185" s="114" t="e">
        <f t="shared" si="18"/>
        <v>#DIV/0!</v>
      </c>
    </row>
    <row r="1186" spans="1:4" ht="15">
      <c r="A1186" s="123" t="s">
        <v>1051</v>
      </c>
      <c r="B1186" s="118">
        <v>3</v>
      </c>
      <c r="C1186" s="118"/>
      <c r="D1186" s="114">
        <f t="shared" si="18"/>
        <v>0</v>
      </c>
    </row>
    <row r="1187" spans="1:4" ht="15">
      <c r="A1187" s="123" t="s">
        <v>1052</v>
      </c>
      <c r="B1187" s="118"/>
      <c r="C1187" s="118"/>
      <c r="D1187" s="114" t="e">
        <f t="shared" si="18"/>
        <v>#DIV/0!</v>
      </c>
    </row>
    <row r="1188" spans="1:4" ht="15">
      <c r="A1188" s="123" t="s">
        <v>1053</v>
      </c>
      <c r="B1188" s="118"/>
      <c r="C1188" s="118">
        <v>700</v>
      </c>
      <c r="D1188" s="114" t="e">
        <f t="shared" si="18"/>
        <v>#DIV/0!</v>
      </c>
    </row>
    <row r="1189" spans="1:4" ht="15">
      <c r="A1189" s="123" t="s">
        <v>137</v>
      </c>
      <c r="B1189" s="118"/>
      <c r="C1189" s="118"/>
      <c r="D1189" s="114" t="e">
        <f t="shared" si="18"/>
        <v>#DIV/0!</v>
      </c>
    </row>
    <row r="1190" spans="1:4" ht="15">
      <c r="A1190" s="123" t="s">
        <v>1054</v>
      </c>
      <c r="B1190" s="118">
        <v>113</v>
      </c>
      <c r="C1190" s="118"/>
      <c r="D1190" s="114">
        <f t="shared" si="18"/>
        <v>0</v>
      </c>
    </row>
    <row r="1191" spans="1:4" ht="15">
      <c r="A1191" s="124" t="s">
        <v>1055</v>
      </c>
      <c r="B1191" s="118">
        <v>759</v>
      </c>
      <c r="C1191" s="118">
        <v>400</v>
      </c>
      <c r="D1191" s="114">
        <f t="shared" si="18"/>
        <v>0.5270092226613966</v>
      </c>
    </row>
    <row r="1192" spans="1:4" ht="15">
      <c r="A1192" s="123" t="s">
        <v>131</v>
      </c>
      <c r="B1192" s="118"/>
      <c r="C1192" s="118"/>
      <c r="D1192" s="114" t="e">
        <f t="shared" si="18"/>
        <v>#DIV/0!</v>
      </c>
    </row>
    <row r="1193" spans="1:4" ht="15">
      <c r="A1193" s="123" t="s">
        <v>132</v>
      </c>
      <c r="B1193" s="118"/>
      <c r="C1193" s="118"/>
      <c r="D1193" s="114" t="e">
        <f t="shared" si="18"/>
        <v>#DIV/0!</v>
      </c>
    </row>
    <row r="1194" spans="1:4" ht="15">
      <c r="A1194" s="123" t="s">
        <v>133</v>
      </c>
      <c r="B1194" s="118"/>
      <c r="C1194" s="118"/>
      <c r="D1194" s="114" t="e">
        <f t="shared" si="18"/>
        <v>#DIV/0!</v>
      </c>
    </row>
    <row r="1195" spans="1:4" ht="15">
      <c r="A1195" s="123" t="s">
        <v>1056</v>
      </c>
      <c r="B1195" s="118">
        <v>35</v>
      </c>
      <c r="C1195" s="118">
        <v>100</v>
      </c>
      <c r="D1195" s="114">
        <f t="shared" si="18"/>
        <v>2.857142857142857</v>
      </c>
    </row>
    <row r="1196" spans="1:4" ht="15">
      <c r="A1196" s="123" t="s">
        <v>1057</v>
      </c>
      <c r="B1196" s="118"/>
      <c r="C1196" s="118"/>
      <c r="D1196" s="114" t="e">
        <f t="shared" si="18"/>
        <v>#DIV/0!</v>
      </c>
    </row>
    <row r="1197" spans="1:4" ht="15">
      <c r="A1197" s="123" t="s">
        <v>1058</v>
      </c>
      <c r="B1197" s="118">
        <v>724</v>
      </c>
      <c r="C1197" s="118">
        <v>300</v>
      </c>
      <c r="D1197" s="114">
        <f t="shared" si="18"/>
        <v>0.4143646408839779</v>
      </c>
    </row>
    <row r="1198" spans="1:4" ht="15">
      <c r="A1198" s="124" t="s">
        <v>1059</v>
      </c>
      <c r="B1198" s="118">
        <v>14</v>
      </c>
      <c r="C1198" s="118">
        <v>200</v>
      </c>
      <c r="D1198" s="114">
        <f t="shared" si="18"/>
        <v>14.285714285714286</v>
      </c>
    </row>
    <row r="1199" spans="1:4" ht="15">
      <c r="A1199" s="123" t="s">
        <v>131</v>
      </c>
      <c r="B1199" s="118"/>
      <c r="C1199" s="118"/>
      <c r="D1199" s="114" t="e">
        <f t="shared" si="18"/>
        <v>#DIV/0!</v>
      </c>
    </row>
    <row r="1200" spans="1:4" ht="15">
      <c r="A1200" s="123" t="s">
        <v>132</v>
      </c>
      <c r="B1200" s="118"/>
      <c r="C1200" s="118"/>
      <c r="D1200" s="114" t="e">
        <f t="shared" si="18"/>
        <v>#DIV/0!</v>
      </c>
    </row>
    <row r="1201" spans="1:4" ht="15">
      <c r="A1201" s="123" t="s">
        <v>133</v>
      </c>
      <c r="B1201" s="118"/>
      <c r="C1201" s="118"/>
      <c r="D1201" s="114" t="e">
        <f t="shared" si="18"/>
        <v>#DIV/0!</v>
      </c>
    </row>
    <row r="1202" spans="1:4" ht="15">
      <c r="A1202" s="123" t="s">
        <v>1060</v>
      </c>
      <c r="B1202" s="118"/>
      <c r="C1202" s="118"/>
      <c r="D1202" s="114" t="e">
        <f t="shared" si="18"/>
        <v>#DIV/0!</v>
      </c>
    </row>
    <row r="1203" spans="1:4" ht="15">
      <c r="A1203" s="123" t="s">
        <v>1061</v>
      </c>
      <c r="B1203" s="118">
        <v>14</v>
      </c>
      <c r="C1203" s="118">
        <v>200</v>
      </c>
      <c r="D1203" s="114">
        <f t="shared" si="18"/>
        <v>14.285714285714286</v>
      </c>
    </row>
    <row r="1204" spans="1:4" ht="15">
      <c r="A1204" s="124" t="s">
        <v>1062</v>
      </c>
      <c r="B1204" s="118"/>
      <c r="C1204" s="118"/>
      <c r="D1204" s="114" t="e">
        <f t="shared" si="18"/>
        <v>#DIV/0!</v>
      </c>
    </row>
    <row r="1205" spans="1:4" ht="15">
      <c r="A1205" s="123" t="s">
        <v>1063</v>
      </c>
      <c r="B1205" s="118"/>
      <c r="C1205" s="118"/>
      <c r="D1205" s="114" t="e">
        <f t="shared" si="18"/>
        <v>#DIV/0!</v>
      </c>
    </row>
    <row r="1206" spans="1:4" ht="15">
      <c r="A1206" s="123" t="s">
        <v>1064</v>
      </c>
      <c r="B1206" s="118"/>
      <c r="C1206" s="118"/>
      <c r="D1206" s="114" t="e">
        <f t="shared" si="18"/>
        <v>#DIV/0!</v>
      </c>
    </row>
    <row r="1207" spans="1:4" ht="15">
      <c r="A1207" s="123" t="s">
        <v>1065</v>
      </c>
      <c r="B1207" s="118"/>
      <c r="C1207" s="118"/>
      <c r="D1207" s="114" t="e">
        <f t="shared" si="18"/>
        <v>#DIV/0!</v>
      </c>
    </row>
    <row r="1208" spans="1:4" ht="15">
      <c r="A1208" s="123" t="s">
        <v>1066</v>
      </c>
      <c r="B1208" s="118"/>
      <c r="C1208" s="118"/>
      <c r="D1208" s="114" t="e">
        <f t="shared" si="18"/>
        <v>#DIV/0!</v>
      </c>
    </row>
    <row r="1209" spans="1:4" ht="15">
      <c r="A1209" s="123" t="s">
        <v>1067</v>
      </c>
      <c r="B1209" s="118"/>
      <c r="C1209" s="118"/>
      <c r="D1209" s="114" t="e">
        <f t="shared" si="18"/>
        <v>#DIV/0!</v>
      </c>
    </row>
    <row r="1210" spans="1:4" ht="15">
      <c r="A1210" s="124" t="s">
        <v>1068</v>
      </c>
      <c r="B1210" s="118"/>
      <c r="C1210" s="118"/>
      <c r="D1210" s="114" t="e">
        <f t="shared" si="18"/>
        <v>#DIV/0!</v>
      </c>
    </row>
    <row r="1211" spans="1:4" ht="15">
      <c r="A1211" s="123" t="s">
        <v>1069</v>
      </c>
      <c r="B1211" s="118"/>
      <c r="C1211" s="118"/>
      <c r="D1211" s="114" t="e">
        <f t="shared" si="18"/>
        <v>#DIV/0!</v>
      </c>
    </row>
    <row r="1212" spans="1:4" ht="15">
      <c r="A1212" s="123" t="s">
        <v>1068</v>
      </c>
      <c r="B1212" s="118"/>
      <c r="C1212" s="118"/>
      <c r="D1212" s="114" t="e">
        <f t="shared" si="18"/>
        <v>#DIV/0!</v>
      </c>
    </row>
    <row r="1213" spans="1:4" ht="15">
      <c r="A1213" s="126" t="s">
        <v>1070</v>
      </c>
      <c r="B1213" s="118">
        <v>104</v>
      </c>
      <c r="C1213" s="118">
        <v>50</v>
      </c>
      <c r="D1213" s="114">
        <f t="shared" si="18"/>
        <v>0.4807692307692308</v>
      </c>
    </row>
    <row r="1214" spans="1:4" ht="15">
      <c r="A1214" s="124" t="s">
        <v>1071</v>
      </c>
      <c r="B1214" s="118"/>
      <c r="C1214" s="118"/>
      <c r="D1214" s="114" t="e">
        <f t="shared" si="18"/>
        <v>#DIV/0!</v>
      </c>
    </row>
    <row r="1215" spans="1:4" ht="15">
      <c r="A1215" s="123" t="s">
        <v>131</v>
      </c>
      <c r="B1215" s="118"/>
      <c r="C1215" s="118"/>
      <c r="D1215" s="114" t="e">
        <f t="shared" si="18"/>
        <v>#DIV/0!</v>
      </c>
    </row>
    <row r="1216" spans="1:4" ht="15">
      <c r="A1216" s="123" t="s">
        <v>132</v>
      </c>
      <c r="B1216" s="118"/>
      <c r="C1216" s="118"/>
      <c r="D1216" s="114" t="e">
        <f t="shared" si="18"/>
        <v>#DIV/0!</v>
      </c>
    </row>
    <row r="1217" spans="1:4" ht="15">
      <c r="A1217" s="123" t="s">
        <v>133</v>
      </c>
      <c r="B1217" s="118"/>
      <c r="C1217" s="118"/>
      <c r="D1217" s="114" t="e">
        <f t="shared" si="18"/>
        <v>#DIV/0!</v>
      </c>
    </row>
    <row r="1218" spans="1:4" ht="15">
      <c r="A1218" s="123" t="s">
        <v>1072</v>
      </c>
      <c r="B1218" s="118"/>
      <c r="C1218" s="118"/>
      <c r="D1218" s="114" t="e">
        <f t="shared" si="18"/>
        <v>#DIV/0!</v>
      </c>
    </row>
    <row r="1219" spans="1:4" ht="15">
      <c r="A1219" s="123" t="s">
        <v>137</v>
      </c>
      <c r="B1219" s="118"/>
      <c r="C1219" s="118"/>
      <c r="D1219" s="114" t="e">
        <f t="shared" si="18"/>
        <v>#DIV/0!</v>
      </c>
    </row>
    <row r="1220" spans="1:4" ht="15">
      <c r="A1220" s="123" t="s">
        <v>1073</v>
      </c>
      <c r="B1220" s="118"/>
      <c r="C1220" s="118"/>
      <c r="D1220" s="114" t="e">
        <f t="shared" si="18"/>
        <v>#DIV/0!</v>
      </c>
    </row>
    <row r="1221" spans="1:4" ht="15">
      <c r="A1221" s="124" t="s">
        <v>1074</v>
      </c>
      <c r="B1221" s="118"/>
      <c r="C1221" s="118"/>
      <c r="D1221" s="114" t="e">
        <f t="shared" si="18"/>
        <v>#DIV/0!</v>
      </c>
    </row>
    <row r="1222" spans="1:4" ht="15">
      <c r="A1222" s="123" t="s">
        <v>1075</v>
      </c>
      <c r="B1222" s="118"/>
      <c r="C1222" s="118"/>
      <c r="D1222" s="114" t="e">
        <f aca="true" t="shared" si="19" ref="D1222:D1285">C1222/B1222*100%</f>
        <v>#DIV/0!</v>
      </c>
    </row>
    <row r="1223" spans="1:4" ht="15">
      <c r="A1223" s="123" t="s">
        <v>1076</v>
      </c>
      <c r="B1223" s="118"/>
      <c r="C1223" s="118"/>
      <c r="D1223" s="114" t="e">
        <f t="shared" si="19"/>
        <v>#DIV/0!</v>
      </c>
    </row>
    <row r="1224" spans="1:4" ht="15">
      <c r="A1224" s="123" t="s">
        <v>1077</v>
      </c>
      <c r="B1224" s="118"/>
      <c r="C1224" s="118"/>
      <c r="D1224" s="114" t="e">
        <f t="shared" si="19"/>
        <v>#DIV/0!</v>
      </c>
    </row>
    <row r="1225" spans="1:4" ht="15">
      <c r="A1225" s="123" t="s">
        <v>1078</v>
      </c>
      <c r="B1225" s="118"/>
      <c r="C1225" s="118"/>
      <c r="D1225" s="114" t="e">
        <f t="shared" si="19"/>
        <v>#DIV/0!</v>
      </c>
    </row>
    <row r="1226" spans="1:4" ht="15">
      <c r="A1226" s="123" t="s">
        <v>1079</v>
      </c>
      <c r="B1226" s="118"/>
      <c r="C1226" s="118"/>
      <c r="D1226" s="114" t="e">
        <f t="shared" si="19"/>
        <v>#DIV/0!</v>
      </c>
    </row>
    <row r="1227" spans="1:4" ht="15">
      <c r="A1227" s="123" t="s">
        <v>1080</v>
      </c>
      <c r="B1227" s="118"/>
      <c r="C1227" s="118"/>
      <c r="D1227" s="114" t="e">
        <f t="shared" si="19"/>
        <v>#DIV/0!</v>
      </c>
    </row>
    <row r="1228" spans="1:4" ht="15">
      <c r="A1228" s="123" t="s">
        <v>1081</v>
      </c>
      <c r="B1228" s="118"/>
      <c r="C1228" s="118"/>
      <c r="D1228" s="114" t="e">
        <f t="shared" si="19"/>
        <v>#DIV/0!</v>
      </c>
    </row>
    <row r="1229" spans="1:4" ht="15">
      <c r="A1229" s="123" t="s">
        <v>1082</v>
      </c>
      <c r="B1229" s="118"/>
      <c r="C1229" s="118"/>
      <c r="D1229" s="114" t="e">
        <f t="shared" si="19"/>
        <v>#DIV/0!</v>
      </c>
    </row>
    <row r="1230" spans="1:4" ht="15">
      <c r="A1230" s="123" t="s">
        <v>1083</v>
      </c>
      <c r="B1230" s="118"/>
      <c r="C1230" s="118"/>
      <c r="D1230" s="114" t="e">
        <f t="shared" si="19"/>
        <v>#DIV/0!</v>
      </c>
    </row>
    <row r="1231" spans="1:4" ht="15">
      <c r="A1231" s="124" t="s">
        <v>1084</v>
      </c>
      <c r="B1231" s="118"/>
      <c r="C1231" s="118"/>
      <c r="D1231" s="114" t="e">
        <f t="shared" si="19"/>
        <v>#DIV/0!</v>
      </c>
    </row>
    <row r="1232" spans="1:4" ht="15">
      <c r="A1232" s="123" t="s">
        <v>1085</v>
      </c>
      <c r="B1232" s="118"/>
      <c r="C1232" s="118"/>
      <c r="D1232" s="114" t="e">
        <f t="shared" si="19"/>
        <v>#DIV/0!</v>
      </c>
    </row>
    <row r="1233" spans="1:4" ht="15">
      <c r="A1233" s="123" t="s">
        <v>1086</v>
      </c>
      <c r="B1233" s="118"/>
      <c r="C1233" s="118"/>
      <c r="D1233" s="114" t="e">
        <f t="shared" si="19"/>
        <v>#DIV/0!</v>
      </c>
    </row>
    <row r="1234" spans="1:4" ht="15">
      <c r="A1234" s="123" t="s">
        <v>1087</v>
      </c>
      <c r="B1234" s="118"/>
      <c r="C1234" s="118"/>
      <c r="D1234" s="114" t="e">
        <f t="shared" si="19"/>
        <v>#DIV/0!</v>
      </c>
    </row>
    <row r="1235" spans="1:4" ht="15">
      <c r="A1235" s="123" t="s">
        <v>1088</v>
      </c>
      <c r="B1235" s="118"/>
      <c r="C1235" s="118"/>
      <c r="D1235" s="114" t="e">
        <f t="shared" si="19"/>
        <v>#DIV/0!</v>
      </c>
    </row>
    <row r="1236" spans="1:4" ht="15">
      <c r="A1236" s="123" t="s">
        <v>1089</v>
      </c>
      <c r="B1236" s="118"/>
      <c r="C1236" s="118"/>
      <c r="D1236" s="114" t="e">
        <f t="shared" si="19"/>
        <v>#DIV/0!</v>
      </c>
    </row>
    <row r="1237" spans="1:4" ht="15">
      <c r="A1237" s="124" t="s">
        <v>1090</v>
      </c>
      <c r="B1237" s="118"/>
      <c r="C1237" s="118"/>
      <c r="D1237" s="114" t="e">
        <f t="shared" si="19"/>
        <v>#DIV/0!</v>
      </c>
    </row>
    <row r="1238" spans="1:4" ht="15">
      <c r="A1238" s="123" t="s">
        <v>1091</v>
      </c>
      <c r="B1238" s="118"/>
      <c r="C1238" s="118"/>
      <c r="D1238" s="114" t="e">
        <f t="shared" si="19"/>
        <v>#DIV/0!</v>
      </c>
    </row>
    <row r="1239" spans="1:4" ht="15">
      <c r="A1239" s="123" t="s">
        <v>1092</v>
      </c>
      <c r="B1239" s="118"/>
      <c r="C1239" s="118"/>
      <c r="D1239" s="114" t="e">
        <f t="shared" si="19"/>
        <v>#DIV/0!</v>
      </c>
    </row>
    <row r="1240" spans="1:4" ht="15">
      <c r="A1240" s="123" t="s">
        <v>1093</v>
      </c>
      <c r="B1240" s="118"/>
      <c r="C1240" s="118"/>
      <c r="D1240" s="114" t="e">
        <f t="shared" si="19"/>
        <v>#DIV/0!</v>
      </c>
    </row>
    <row r="1241" spans="1:4" ht="15">
      <c r="A1241" s="123" t="s">
        <v>1094</v>
      </c>
      <c r="B1241" s="118"/>
      <c r="C1241" s="118"/>
      <c r="D1241" s="114" t="e">
        <f t="shared" si="19"/>
        <v>#DIV/0!</v>
      </c>
    </row>
    <row r="1242" spans="1:4" ht="15">
      <c r="A1242" s="124" t="s">
        <v>1095</v>
      </c>
      <c r="B1242" s="118">
        <v>104</v>
      </c>
      <c r="C1242" s="118">
        <v>50</v>
      </c>
      <c r="D1242" s="114">
        <f t="shared" si="19"/>
        <v>0.4807692307692308</v>
      </c>
    </row>
    <row r="1243" spans="1:4" ht="15">
      <c r="A1243" s="123" t="s">
        <v>1095</v>
      </c>
      <c r="B1243" s="118">
        <v>104</v>
      </c>
      <c r="C1243" s="118">
        <v>50</v>
      </c>
      <c r="D1243" s="114">
        <f t="shared" si="19"/>
        <v>0.4807692307692308</v>
      </c>
    </row>
    <row r="1244" spans="1:4" ht="15">
      <c r="A1244" s="126" t="s">
        <v>1096</v>
      </c>
      <c r="B1244" s="118"/>
      <c r="C1244" s="118"/>
      <c r="D1244" s="114" t="e">
        <f t="shared" si="19"/>
        <v>#DIV/0!</v>
      </c>
    </row>
    <row r="1245" spans="1:4" ht="15">
      <c r="A1245" s="125" t="s">
        <v>1097</v>
      </c>
      <c r="B1245" s="118"/>
      <c r="C1245" s="118"/>
      <c r="D1245" s="114" t="e">
        <f t="shared" si="19"/>
        <v>#DIV/0!</v>
      </c>
    </row>
    <row r="1246" spans="1:4" ht="15">
      <c r="A1246" s="125" t="s">
        <v>1098</v>
      </c>
      <c r="B1246" s="118"/>
      <c r="C1246" s="118"/>
      <c r="D1246" s="114" t="e">
        <f t="shared" si="19"/>
        <v>#DIV/0!</v>
      </c>
    </row>
    <row r="1247" spans="1:4" ht="15">
      <c r="A1247" s="125" t="s">
        <v>1099</v>
      </c>
      <c r="B1247" s="118"/>
      <c r="C1247" s="118"/>
      <c r="D1247" s="114" t="e">
        <f t="shared" si="19"/>
        <v>#DIV/0!</v>
      </c>
    </row>
    <row r="1248" spans="1:4" ht="15">
      <c r="A1248" s="125" t="s">
        <v>1100</v>
      </c>
      <c r="B1248" s="118"/>
      <c r="C1248" s="118"/>
      <c r="D1248" s="114" t="e">
        <f t="shared" si="19"/>
        <v>#DIV/0!</v>
      </c>
    </row>
    <row r="1249" spans="1:4" ht="15">
      <c r="A1249" s="125" t="s">
        <v>1101</v>
      </c>
      <c r="B1249" s="118"/>
      <c r="C1249" s="118"/>
      <c r="D1249" s="114" t="e">
        <f t="shared" si="19"/>
        <v>#DIV/0!</v>
      </c>
    </row>
    <row r="1250" spans="1:4" ht="15">
      <c r="A1250" s="125" t="s">
        <v>762</v>
      </c>
      <c r="B1250" s="118"/>
      <c r="C1250" s="118"/>
      <c r="D1250" s="114" t="e">
        <f t="shared" si="19"/>
        <v>#DIV/0!</v>
      </c>
    </row>
    <row r="1251" spans="1:4" ht="15">
      <c r="A1251" s="125" t="s">
        <v>1102</v>
      </c>
      <c r="B1251" s="118"/>
      <c r="C1251" s="118"/>
      <c r="D1251" s="114" t="e">
        <f t="shared" si="19"/>
        <v>#DIV/0!</v>
      </c>
    </row>
    <row r="1252" spans="1:4" ht="15">
      <c r="A1252" s="125" t="s">
        <v>1103</v>
      </c>
      <c r="B1252" s="118"/>
      <c r="C1252" s="118"/>
      <c r="D1252" s="114" t="e">
        <f t="shared" si="19"/>
        <v>#DIV/0!</v>
      </c>
    </row>
    <row r="1253" spans="1:4" ht="15">
      <c r="A1253" s="125" t="s">
        <v>101</v>
      </c>
      <c r="B1253" s="118"/>
      <c r="C1253" s="118"/>
      <c r="D1253" s="114" t="e">
        <f t="shared" si="19"/>
        <v>#DIV/0!</v>
      </c>
    </row>
    <row r="1254" spans="1:4" ht="15">
      <c r="A1254" s="126" t="s">
        <v>1104</v>
      </c>
      <c r="B1254" s="118">
        <f>B1255+B1304+B1317</f>
        <v>7860</v>
      </c>
      <c r="C1254" s="118">
        <f>C1255+C1304+C1317</f>
        <v>2935</v>
      </c>
      <c r="D1254" s="114">
        <f t="shared" si="19"/>
        <v>0.37340966921119595</v>
      </c>
    </row>
    <row r="1255" spans="1:4" ht="15">
      <c r="A1255" s="124" t="s">
        <v>1105</v>
      </c>
      <c r="B1255" s="118">
        <v>7767</v>
      </c>
      <c r="C1255" s="118">
        <v>2880</v>
      </c>
      <c r="D1255" s="114">
        <f t="shared" si="19"/>
        <v>0.3707995365005794</v>
      </c>
    </row>
    <row r="1256" spans="1:4" ht="15">
      <c r="A1256" s="123" t="s">
        <v>131</v>
      </c>
      <c r="B1256" s="118">
        <v>534</v>
      </c>
      <c r="C1256" s="118">
        <v>547</v>
      </c>
      <c r="D1256" s="114">
        <f t="shared" si="19"/>
        <v>1.0243445692883895</v>
      </c>
    </row>
    <row r="1257" spans="1:4" ht="15">
      <c r="A1257" s="123" t="s">
        <v>132</v>
      </c>
      <c r="B1257" s="118">
        <v>20</v>
      </c>
      <c r="C1257" s="118"/>
      <c r="D1257" s="114">
        <f t="shared" si="19"/>
        <v>0</v>
      </c>
    </row>
    <row r="1258" spans="1:4" ht="15">
      <c r="A1258" s="123" t="s">
        <v>133</v>
      </c>
      <c r="B1258" s="118"/>
      <c r="C1258" s="118"/>
      <c r="D1258" s="114" t="e">
        <f t="shared" si="19"/>
        <v>#DIV/0!</v>
      </c>
    </row>
    <row r="1259" spans="1:4" ht="15">
      <c r="A1259" s="123" t="s">
        <v>1106</v>
      </c>
      <c r="B1259" s="118"/>
      <c r="C1259" s="118"/>
      <c r="D1259" s="114" t="e">
        <f t="shared" si="19"/>
        <v>#DIV/0!</v>
      </c>
    </row>
    <row r="1260" spans="1:4" ht="15">
      <c r="A1260" s="123" t="s">
        <v>1107</v>
      </c>
      <c r="B1260" s="118"/>
      <c r="C1260" s="118"/>
      <c r="D1260" s="114" t="e">
        <f t="shared" si="19"/>
        <v>#DIV/0!</v>
      </c>
    </row>
    <row r="1261" spans="1:4" ht="15">
      <c r="A1261" s="123" t="s">
        <v>1108</v>
      </c>
      <c r="B1261" s="118"/>
      <c r="C1261" s="118"/>
      <c r="D1261" s="114" t="e">
        <f t="shared" si="19"/>
        <v>#DIV/0!</v>
      </c>
    </row>
    <row r="1262" spans="1:4" ht="15">
      <c r="A1262" s="123" t="s">
        <v>1109</v>
      </c>
      <c r="B1262" s="118"/>
      <c r="C1262" s="118"/>
      <c r="D1262" s="114" t="e">
        <f t="shared" si="19"/>
        <v>#DIV/0!</v>
      </c>
    </row>
    <row r="1263" spans="1:4" ht="15">
      <c r="A1263" s="123" t="s">
        <v>1110</v>
      </c>
      <c r="B1263" s="118"/>
      <c r="C1263" s="118"/>
      <c r="D1263" s="114" t="e">
        <f t="shared" si="19"/>
        <v>#DIV/0!</v>
      </c>
    </row>
    <row r="1264" spans="1:4" ht="15">
      <c r="A1264" s="123" t="s">
        <v>1111</v>
      </c>
      <c r="B1264" s="118"/>
      <c r="C1264" s="118"/>
      <c r="D1264" s="114" t="e">
        <f t="shared" si="19"/>
        <v>#DIV/0!</v>
      </c>
    </row>
    <row r="1265" spans="1:4" ht="15">
      <c r="A1265" s="123" t="s">
        <v>1112</v>
      </c>
      <c r="B1265" s="118">
        <v>454</v>
      </c>
      <c r="C1265" s="118"/>
      <c r="D1265" s="114">
        <f t="shared" si="19"/>
        <v>0</v>
      </c>
    </row>
    <row r="1266" spans="1:4" ht="15">
      <c r="A1266" s="123" t="s">
        <v>1113</v>
      </c>
      <c r="B1266" s="118">
        <v>-75</v>
      </c>
      <c r="C1266" s="118">
        <v>2140</v>
      </c>
      <c r="D1266" s="114">
        <f t="shared" si="19"/>
        <v>-28.533333333333335</v>
      </c>
    </row>
    <row r="1267" spans="1:4" ht="15">
      <c r="A1267" s="123" t="s">
        <v>1114</v>
      </c>
      <c r="B1267" s="118">
        <v>5800</v>
      </c>
      <c r="C1267" s="118"/>
      <c r="D1267" s="114">
        <f t="shared" si="19"/>
        <v>0</v>
      </c>
    </row>
    <row r="1268" spans="1:4" ht="15">
      <c r="A1268" s="123" t="s">
        <v>1115</v>
      </c>
      <c r="B1268" s="118"/>
      <c r="C1268" s="118"/>
      <c r="D1268" s="114" t="e">
        <f t="shared" si="19"/>
        <v>#DIV/0!</v>
      </c>
    </row>
    <row r="1269" spans="1:4" ht="15">
      <c r="A1269" s="123" t="s">
        <v>1116</v>
      </c>
      <c r="B1269" s="118"/>
      <c r="C1269" s="118"/>
      <c r="D1269" s="114" t="e">
        <f t="shared" si="19"/>
        <v>#DIV/0!</v>
      </c>
    </row>
    <row r="1270" spans="1:4" ht="15">
      <c r="A1270" s="123" t="s">
        <v>1117</v>
      </c>
      <c r="B1270" s="118"/>
      <c r="C1270" s="118"/>
      <c r="D1270" s="114" t="e">
        <f t="shared" si="19"/>
        <v>#DIV/0!</v>
      </c>
    </row>
    <row r="1271" spans="1:4" ht="15">
      <c r="A1271" s="123" t="s">
        <v>1118</v>
      </c>
      <c r="B1271" s="118"/>
      <c r="C1271" s="118"/>
      <c r="D1271" s="114" t="e">
        <f t="shared" si="19"/>
        <v>#DIV/0!</v>
      </c>
    </row>
    <row r="1272" spans="1:4" ht="15">
      <c r="A1272" s="123" t="s">
        <v>1119</v>
      </c>
      <c r="B1272" s="118"/>
      <c r="C1272" s="118"/>
      <c r="D1272" s="114" t="e">
        <f t="shared" si="19"/>
        <v>#DIV/0!</v>
      </c>
    </row>
    <row r="1273" spans="1:4" ht="15">
      <c r="A1273" s="123" t="s">
        <v>137</v>
      </c>
      <c r="B1273" s="118">
        <v>158</v>
      </c>
      <c r="C1273" s="118">
        <v>193</v>
      </c>
      <c r="D1273" s="114">
        <f t="shared" si="19"/>
        <v>1.2215189873417722</v>
      </c>
    </row>
    <row r="1274" spans="1:4" ht="15">
      <c r="A1274" s="123" t="s">
        <v>1120</v>
      </c>
      <c r="B1274" s="118">
        <v>876</v>
      </c>
      <c r="C1274" s="118"/>
      <c r="D1274" s="114">
        <f t="shared" si="19"/>
        <v>0</v>
      </c>
    </row>
    <row r="1275" spans="1:4" ht="15">
      <c r="A1275" s="124" t="s">
        <v>1121</v>
      </c>
      <c r="B1275" s="118"/>
      <c r="C1275" s="118"/>
      <c r="D1275" s="114" t="e">
        <f t="shared" si="19"/>
        <v>#DIV/0!</v>
      </c>
    </row>
    <row r="1276" spans="1:4" ht="15">
      <c r="A1276" s="123" t="s">
        <v>131</v>
      </c>
      <c r="B1276" s="118"/>
      <c r="C1276" s="118"/>
      <c r="D1276" s="114" t="e">
        <f t="shared" si="19"/>
        <v>#DIV/0!</v>
      </c>
    </row>
    <row r="1277" spans="1:4" ht="15">
      <c r="A1277" s="123" t="s">
        <v>132</v>
      </c>
      <c r="B1277" s="118"/>
      <c r="C1277" s="118"/>
      <c r="D1277" s="114" t="e">
        <f t="shared" si="19"/>
        <v>#DIV/0!</v>
      </c>
    </row>
    <row r="1278" spans="1:4" ht="15">
      <c r="A1278" s="123" t="s">
        <v>133</v>
      </c>
      <c r="B1278" s="118"/>
      <c r="C1278" s="118"/>
      <c r="D1278" s="114" t="e">
        <f t="shared" si="19"/>
        <v>#DIV/0!</v>
      </c>
    </row>
    <row r="1279" spans="1:4" ht="15">
      <c r="A1279" s="123" t="s">
        <v>1122</v>
      </c>
      <c r="B1279" s="118"/>
      <c r="C1279" s="118"/>
      <c r="D1279" s="114" t="e">
        <f t="shared" si="19"/>
        <v>#DIV/0!</v>
      </c>
    </row>
    <row r="1280" spans="1:4" ht="15">
      <c r="A1280" s="123" t="s">
        <v>1123</v>
      </c>
      <c r="B1280" s="118"/>
      <c r="C1280" s="118"/>
      <c r="D1280" s="114" t="e">
        <f t="shared" si="19"/>
        <v>#DIV/0!</v>
      </c>
    </row>
    <row r="1281" spans="1:4" ht="15">
      <c r="A1281" s="123" t="s">
        <v>1124</v>
      </c>
      <c r="B1281" s="118"/>
      <c r="C1281" s="118"/>
      <c r="D1281" s="114" t="e">
        <f t="shared" si="19"/>
        <v>#DIV/0!</v>
      </c>
    </row>
    <row r="1282" spans="1:4" ht="15">
      <c r="A1282" s="123" t="s">
        <v>1125</v>
      </c>
      <c r="B1282" s="118"/>
      <c r="C1282" s="118"/>
      <c r="D1282" s="114" t="e">
        <f t="shared" si="19"/>
        <v>#DIV/0!</v>
      </c>
    </row>
    <row r="1283" spans="1:4" ht="15">
      <c r="A1283" s="123" t="s">
        <v>1126</v>
      </c>
      <c r="B1283" s="118"/>
      <c r="C1283" s="118"/>
      <c r="D1283" s="114" t="e">
        <f t="shared" si="19"/>
        <v>#DIV/0!</v>
      </c>
    </row>
    <row r="1284" spans="1:4" ht="15">
      <c r="A1284" s="123" t="s">
        <v>1127</v>
      </c>
      <c r="B1284" s="118"/>
      <c r="C1284" s="118"/>
      <c r="D1284" s="114" t="e">
        <f t="shared" si="19"/>
        <v>#DIV/0!</v>
      </c>
    </row>
    <row r="1285" spans="1:4" ht="15">
      <c r="A1285" s="123" t="s">
        <v>1128</v>
      </c>
      <c r="B1285" s="118"/>
      <c r="C1285" s="118"/>
      <c r="D1285" s="114" t="e">
        <f t="shared" si="19"/>
        <v>#DIV/0!</v>
      </c>
    </row>
    <row r="1286" spans="1:4" ht="15">
      <c r="A1286" s="123" t="s">
        <v>1129</v>
      </c>
      <c r="B1286" s="118"/>
      <c r="C1286" s="118"/>
      <c r="D1286" s="114" t="e">
        <f aca="true" t="shared" si="20" ref="D1286:D1349">C1286/B1286*100%</f>
        <v>#DIV/0!</v>
      </c>
    </row>
    <row r="1287" spans="1:4" ht="15">
      <c r="A1287" s="123" t="s">
        <v>1130</v>
      </c>
      <c r="B1287" s="118"/>
      <c r="C1287" s="118"/>
      <c r="D1287" s="114" t="e">
        <f t="shared" si="20"/>
        <v>#DIV/0!</v>
      </c>
    </row>
    <row r="1288" spans="1:4" ht="15">
      <c r="A1288" s="123" t="s">
        <v>1131</v>
      </c>
      <c r="B1288" s="118"/>
      <c r="C1288" s="118"/>
      <c r="D1288" s="114" t="e">
        <f t="shared" si="20"/>
        <v>#DIV/0!</v>
      </c>
    </row>
    <row r="1289" spans="1:4" ht="15">
      <c r="A1289" s="123" t="s">
        <v>1132</v>
      </c>
      <c r="B1289" s="118"/>
      <c r="C1289" s="118"/>
      <c r="D1289" s="114" t="e">
        <f t="shared" si="20"/>
        <v>#DIV/0!</v>
      </c>
    </row>
    <row r="1290" spans="1:4" ht="15">
      <c r="A1290" s="123" t="s">
        <v>1133</v>
      </c>
      <c r="B1290" s="118"/>
      <c r="C1290" s="118"/>
      <c r="D1290" s="114" t="e">
        <f t="shared" si="20"/>
        <v>#DIV/0!</v>
      </c>
    </row>
    <row r="1291" spans="1:4" ht="15">
      <c r="A1291" s="123" t="s">
        <v>1134</v>
      </c>
      <c r="B1291" s="118"/>
      <c r="C1291" s="118"/>
      <c r="D1291" s="114" t="e">
        <f t="shared" si="20"/>
        <v>#DIV/0!</v>
      </c>
    </row>
    <row r="1292" spans="1:4" ht="15">
      <c r="A1292" s="123" t="s">
        <v>1135</v>
      </c>
      <c r="B1292" s="118"/>
      <c r="C1292" s="118"/>
      <c r="D1292" s="114" t="e">
        <f t="shared" si="20"/>
        <v>#DIV/0!</v>
      </c>
    </row>
    <row r="1293" spans="1:4" ht="15">
      <c r="A1293" s="123" t="s">
        <v>137</v>
      </c>
      <c r="B1293" s="118"/>
      <c r="C1293" s="118"/>
      <c r="D1293" s="114" t="e">
        <f t="shared" si="20"/>
        <v>#DIV/0!</v>
      </c>
    </row>
    <row r="1294" spans="1:4" ht="15">
      <c r="A1294" s="123" t="s">
        <v>1136</v>
      </c>
      <c r="B1294" s="118"/>
      <c r="C1294" s="118"/>
      <c r="D1294" s="114" t="e">
        <f t="shared" si="20"/>
        <v>#DIV/0!</v>
      </c>
    </row>
    <row r="1295" spans="1:4" ht="15">
      <c r="A1295" s="124" t="s">
        <v>1137</v>
      </c>
      <c r="B1295" s="118"/>
      <c r="C1295" s="118"/>
      <c r="D1295" s="114" t="e">
        <f t="shared" si="20"/>
        <v>#DIV/0!</v>
      </c>
    </row>
    <row r="1296" spans="1:4" ht="15">
      <c r="A1296" s="123" t="s">
        <v>131</v>
      </c>
      <c r="B1296" s="118"/>
      <c r="C1296" s="118"/>
      <c r="D1296" s="114" t="e">
        <f t="shared" si="20"/>
        <v>#DIV/0!</v>
      </c>
    </row>
    <row r="1297" spans="1:4" ht="15">
      <c r="A1297" s="123" t="s">
        <v>132</v>
      </c>
      <c r="B1297" s="118"/>
      <c r="C1297" s="118"/>
      <c r="D1297" s="114" t="e">
        <f t="shared" si="20"/>
        <v>#DIV/0!</v>
      </c>
    </row>
    <row r="1298" spans="1:4" ht="15">
      <c r="A1298" s="123" t="s">
        <v>133</v>
      </c>
      <c r="B1298" s="118"/>
      <c r="C1298" s="118"/>
      <c r="D1298" s="114" t="e">
        <f t="shared" si="20"/>
        <v>#DIV/0!</v>
      </c>
    </row>
    <row r="1299" spans="1:4" ht="15">
      <c r="A1299" s="123" t="s">
        <v>1138</v>
      </c>
      <c r="B1299" s="118"/>
      <c r="C1299" s="118"/>
      <c r="D1299" s="114" t="e">
        <f t="shared" si="20"/>
        <v>#DIV/0!</v>
      </c>
    </row>
    <row r="1300" spans="1:4" ht="15">
      <c r="A1300" s="123" t="s">
        <v>1139</v>
      </c>
      <c r="B1300" s="118"/>
      <c r="C1300" s="118"/>
      <c r="D1300" s="114" t="e">
        <f t="shared" si="20"/>
        <v>#DIV/0!</v>
      </c>
    </row>
    <row r="1301" spans="1:4" ht="15">
      <c r="A1301" s="123" t="s">
        <v>1140</v>
      </c>
      <c r="B1301" s="118"/>
      <c r="C1301" s="118"/>
      <c r="D1301" s="114" t="e">
        <f t="shared" si="20"/>
        <v>#DIV/0!</v>
      </c>
    </row>
    <row r="1302" spans="1:4" ht="15">
      <c r="A1302" s="123" t="s">
        <v>137</v>
      </c>
      <c r="B1302" s="118"/>
      <c r="C1302" s="118"/>
      <c r="D1302" s="114" t="e">
        <f t="shared" si="20"/>
        <v>#DIV/0!</v>
      </c>
    </row>
    <row r="1303" spans="1:4" ht="15">
      <c r="A1303" s="123" t="s">
        <v>1141</v>
      </c>
      <c r="B1303" s="118"/>
      <c r="C1303" s="118"/>
      <c r="D1303" s="114" t="e">
        <f t="shared" si="20"/>
        <v>#DIV/0!</v>
      </c>
    </row>
    <row r="1304" spans="1:4" ht="15">
      <c r="A1304" s="124" t="s">
        <v>1142</v>
      </c>
      <c r="B1304" s="118">
        <v>78</v>
      </c>
      <c r="C1304" s="118">
        <v>50</v>
      </c>
      <c r="D1304" s="114">
        <f t="shared" si="20"/>
        <v>0.6410256410256411</v>
      </c>
    </row>
    <row r="1305" spans="1:4" ht="15">
      <c r="A1305" s="123" t="s">
        <v>131</v>
      </c>
      <c r="B1305" s="118"/>
      <c r="C1305" s="118"/>
      <c r="D1305" s="114" t="e">
        <f t="shared" si="20"/>
        <v>#DIV/0!</v>
      </c>
    </row>
    <row r="1306" spans="1:4" ht="15">
      <c r="A1306" s="123" t="s">
        <v>132</v>
      </c>
      <c r="B1306" s="118"/>
      <c r="C1306" s="118"/>
      <c r="D1306" s="114" t="e">
        <f t="shared" si="20"/>
        <v>#DIV/0!</v>
      </c>
    </row>
    <row r="1307" spans="1:4" ht="15">
      <c r="A1307" s="123" t="s">
        <v>133</v>
      </c>
      <c r="B1307" s="118"/>
      <c r="C1307" s="118"/>
      <c r="D1307" s="114" t="e">
        <f t="shared" si="20"/>
        <v>#DIV/0!</v>
      </c>
    </row>
    <row r="1308" spans="1:4" ht="15">
      <c r="A1308" s="123" t="s">
        <v>1143</v>
      </c>
      <c r="B1308" s="118">
        <v>3</v>
      </c>
      <c r="C1308" s="118"/>
      <c r="D1308" s="114">
        <f t="shared" si="20"/>
        <v>0</v>
      </c>
    </row>
    <row r="1309" spans="1:4" ht="15">
      <c r="A1309" s="123" t="s">
        <v>1144</v>
      </c>
      <c r="B1309" s="118">
        <v>2</v>
      </c>
      <c r="C1309" s="118"/>
      <c r="D1309" s="114">
        <f t="shared" si="20"/>
        <v>0</v>
      </c>
    </row>
    <row r="1310" spans="1:4" ht="15">
      <c r="A1310" s="123" t="s">
        <v>1145</v>
      </c>
      <c r="B1310" s="118"/>
      <c r="C1310" s="118"/>
      <c r="D1310" s="114" t="e">
        <f t="shared" si="20"/>
        <v>#DIV/0!</v>
      </c>
    </row>
    <row r="1311" spans="1:4" ht="15">
      <c r="A1311" s="123" t="s">
        <v>1146</v>
      </c>
      <c r="B1311" s="118">
        <v>18</v>
      </c>
      <c r="C1311" s="118"/>
      <c r="D1311" s="114">
        <f t="shared" si="20"/>
        <v>0</v>
      </c>
    </row>
    <row r="1312" spans="1:4" ht="15">
      <c r="A1312" s="123" t="s">
        <v>1147</v>
      </c>
      <c r="B1312" s="118"/>
      <c r="C1312" s="118"/>
      <c r="D1312" s="114" t="e">
        <f t="shared" si="20"/>
        <v>#DIV/0!</v>
      </c>
    </row>
    <row r="1313" spans="1:4" ht="15">
      <c r="A1313" s="123" t="s">
        <v>1148</v>
      </c>
      <c r="B1313" s="118"/>
      <c r="C1313" s="118"/>
      <c r="D1313" s="114" t="e">
        <f t="shared" si="20"/>
        <v>#DIV/0!</v>
      </c>
    </row>
    <row r="1314" spans="1:4" ht="15">
      <c r="A1314" s="123" t="s">
        <v>1149</v>
      </c>
      <c r="B1314" s="118"/>
      <c r="C1314" s="118"/>
      <c r="D1314" s="114" t="e">
        <f t="shared" si="20"/>
        <v>#DIV/0!</v>
      </c>
    </row>
    <row r="1315" spans="1:4" ht="15">
      <c r="A1315" s="123" t="s">
        <v>1150</v>
      </c>
      <c r="B1315" s="118">
        <v>53</v>
      </c>
      <c r="C1315" s="118">
        <v>50</v>
      </c>
      <c r="D1315" s="114">
        <f t="shared" si="20"/>
        <v>0.9433962264150944</v>
      </c>
    </row>
    <row r="1316" spans="1:4" ht="15">
      <c r="A1316" s="123" t="s">
        <v>1151</v>
      </c>
      <c r="B1316" s="118">
        <v>2</v>
      </c>
      <c r="C1316" s="118"/>
      <c r="D1316" s="114">
        <f t="shared" si="20"/>
        <v>0</v>
      </c>
    </row>
    <row r="1317" spans="1:4" ht="15">
      <c r="A1317" s="124" t="s">
        <v>1152</v>
      </c>
      <c r="B1317" s="118">
        <v>15</v>
      </c>
      <c r="C1317" s="118">
        <v>5</v>
      </c>
      <c r="D1317" s="114">
        <f t="shared" si="20"/>
        <v>0.3333333333333333</v>
      </c>
    </row>
    <row r="1318" spans="1:4" ht="15">
      <c r="A1318" s="123" t="s">
        <v>131</v>
      </c>
      <c r="B1318" s="118"/>
      <c r="C1318" s="118"/>
      <c r="D1318" s="114" t="e">
        <f t="shared" si="20"/>
        <v>#DIV/0!</v>
      </c>
    </row>
    <row r="1319" spans="1:4" ht="15">
      <c r="A1319" s="123" t="s">
        <v>132</v>
      </c>
      <c r="B1319" s="118"/>
      <c r="C1319" s="118"/>
      <c r="D1319" s="114" t="e">
        <f t="shared" si="20"/>
        <v>#DIV/0!</v>
      </c>
    </row>
    <row r="1320" spans="1:4" ht="15">
      <c r="A1320" s="123" t="s">
        <v>133</v>
      </c>
      <c r="B1320" s="118"/>
      <c r="C1320" s="118"/>
      <c r="D1320" s="114" t="e">
        <f t="shared" si="20"/>
        <v>#DIV/0!</v>
      </c>
    </row>
    <row r="1321" spans="1:4" ht="15">
      <c r="A1321" s="123" t="s">
        <v>1153</v>
      </c>
      <c r="B1321" s="118">
        <v>15</v>
      </c>
      <c r="C1321" s="118">
        <v>5</v>
      </c>
      <c r="D1321" s="114">
        <f t="shared" si="20"/>
        <v>0.3333333333333333</v>
      </c>
    </row>
    <row r="1322" spans="1:4" ht="15">
      <c r="A1322" s="123" t="s">
        <v>1154</v>
      </c>
      <c r="B1322" s="118"/>
      <c r="C1322" s="118"/>
      <c r="D1322" s="114" t="e">
        <f t="shared" si="20"/>
        <v>#DIV/0!</v>
      </c>
    </row>
    <row r="1323" spans="1:4" ht="15">
      <c r="A1323" s="123" t="s">
        <v>1155</v>
      </c>
      <c r="B1323" s="118"/>
      <c r="C1323" s="118"/>
      <c r="D1323" s="114" t="e">
        <f t="shared" si="20"/>
        <v>#DIV/0!</v>
      </c>
    </row>
    <row r="1324" spans="1:4" ht="15">
      <c r="A1324" s="123" t="s">
        <v>1156</v>
      </c>
      <c r="B1324" s="118"/>
      <c r="C1324" s="118"/>
      <c r="D1324" s="114" t="e">
        <f t="shared" si="20"/>
        <v>#DIV/0!</v>
      </c>
    </row>
    <row r="1325" spans="1:4" ht="15">
      <c r="A1325" s="123" t="s">
        <v>1157</v>
      </c>
      <c r="B1325" s="118"/>
      <c r="C1325" s="118"/>
      <c r="D1325" s="114" t="e">
        <f t="shared" si="20"/>
        <v>#DIV/0!</v>
      </c>
    </row>
    <row r="1326" spans="1:4" ht="15">
      <c r="A1326" s="123" t="s">
        <v>1158</v>
      </c>
      <c r="B1326" s="118"/>
      <c r="C1326" s="118"/>
      <c r="D1326" s="114" t="e">
        <f t="shared" si="20"/>
        <v>#DIV/0!</v>
      </c>
    </row>
    <row r="1327" spans="1:4" ht="15">
      <c r="A1327" s="123" t="s">
        <v>1159</v>
      </c>
      <c r="B1327" s="118"/>
      <c r="C1327" s="118"/>
      <c r="D1327" s="114" t="e">
        <f t="shared" si="20"/>
        <v>#DIV/0!</v>
      </c>
    </row>
    <row r="1328" spans="1:4" ht="15">
      <c r="A1328" s="123" t="s">
        <v>1160</v>
      </c>
      <c r="B1328" s="118"/>
      <c r="C1328" s="118"/>
      <c r="D1328" s="114" t="e">
        <f t="shared" si="20"/>
        <v>#DIV/0!</v>
      </c>
    </row>
    <row r="1329" spans="1:4" ht="15">
      <c r="A1329" s="123" t="s">
        <v>1161</v>
      </c>
      <c r="B1329" s="118"/>
      <c r="C1329" s="118"/>
      <c r="D1329" s="114" t="e">
        <f t="shared" si="20"/>
        <v>#DIV/0!</v>
      </c>
    </row>
    <row r="1330" spans="1:4" ht="15">
      <c r="A1330" s="123" t="s">
        <v>1162</v>
      </c>
      <c r="B1330" s="118"/>
      <c r="C1330" s="118"/>
      <c r="D1330" s="114" t="e">
        <f t="shared" si="20"/>
        <v>#DIV/0!</v>
      </c>
    </row>
    <row r="1331" spans="1:4" ht="15">
      <c r="A1331" s="123" t="s">
        <v>1163</v>
      </c>
      <c r="B1331" s="118"/>
      <c r="C1331" s="118"/>
      <c r="D1331" s="114" t="e">
        <f t="shared" si="20"/>
        <v>#DIV/0!</v>
      </c>
    </row>
    <row r="1332" spans="1:4" ht="15">
      <c r="A1332" s="124" t="s">
        <v>1164</v>
      </c>
      <c r="B1332" s="118"/>
      <c r="C1332" s="118"/>
      <c r="D1332" s="114" t="e">
        <f t="shared" si="20"/>
        <v>#DIV/0!</v>
      </c>
    </row>
    <row r="1333" spans="1:4" ht="15">
      <c r="A1333" s="123" t="s">
        <v>1164</v>
      </c>
      <c r="B1333" s="118"/>
      <c r="C1333" s="118"/>
      <c r="D1333" s="114" t="e">
        <f t="shared" si="20"/>
        <v>#DIV/0!</v>
      </c>
    </row>
    <row r="1334" spans="1:4" ht="15">
      <c r="A1334" s="126" t="s">
        <v>1165</v>
      </c>
      <c r="B1334" s="118">
        <f>B1335+B1344</f>
        <v>8336</v>
      </c>
      <c r="C1334" s="118">
        <f>C1335+C1344</f>
        <v>10457</v>
      </c>
      <c r="D1334" s="114">
        <f t="shared" si="20"/>
        <v>1.2544385796545106</v>
      </c>
    </row>
    <row r="1335" spans="1:4" ht="15">
      <c r="A1335" s="124" t="s">
        <v>1166</v>
      </c>
      <c r="B1335" s="118">
        <v>3589</v>
      </c>
      <c r="C1335" s="118">
        <v>3612</v>
      </c>
      <c r="D1335" s="114">
        <f t="shared" si="20"/>
        <v>1.0064084703259961</v>
      </c>
    </row>
    <row r="1336" spans="1:4" ht="15">
      <c r="A1336" s="123" t="s">
        <v>1167</v>
      </c>
      <c r="B1336" s="118">
        <v>389</v>
      </c>
      <c r="C1336" s="118"/>
      <c r="D1336" s="114">
        <f t="shared" si="20"/>
        <v>0</v>
      </c>
    </row>
    <row r="1337" spans="1:4" ht="15">
      <c r="A1337" s="123" t="s">
        <v>1168</v>
      </c>
      <c r="B1337" s="118"/>
      <c r="C1337" s="118"/>
      <c r="D1337" s="114" t="e">
        <f t="shared" si="20"/>
        <v>#DIV/0!</v>
      </c>
    </row>
    <row r="1338" spans="1:4" ht="15">
      <c r="A1338" s="123" t="s">
        <v>1169</v>
      </c>
      <c r="B1338" s="118">
        <v>720</v>
      </c>
      <c r="C1338" s="118">
        <v>800</v>
      </c>
      <c r="D1338" s="114">
        <f t="shared" si="20"/>
        <v>1.1111111111111112</v>
      </c>
    </row>
    <row r="1339" spans="1:4" ht="15">
      <c r="A1339" s="123" t="s">
        <v>1170</v>
      </c>
      <c r="B1339" s="118"/>
      <c r="C1339" s="118"/>
      <c r="D1339" s="114" t="e">
        <f t="shared" si="20"/>
        <v>#DIV/0!</v>
      </c>
    </row>
    <row r="1340" spans="1:4" ht="15">
      <c r="A1340" s="123" t="s">
        <v>1171</v>
      </c>
      <c r="B1340" s="118">
        <v>2206</v>
      </c>
      <c r="C1340" s="118">
        <v>2500</v>
      </c>
      <c r="D1340" s="114">
        <f t="shared" si="20"/>
        <v>1.1332728921124207</v>
      </c>
    </row>
    <row r="1341" spans="1:4" ht="15">
      <c r="A1341" s="123" t="s">
        <v>1172</v>
      </c>
      <c r="B1341" s="118">
        <v>-1</v>
      </c>
      <c r="C1341" s="118"/>
      <c r="D1341" s="114">
        <f t="shared" si="20"/>
        <v>0</v>
      </c>
    </row>
    <row r="1342" spans="1:4" ht="15">
      <c r="A1342" s="123" t="s">
        <v>737</v>
      </c>
      <c r="B1342" s="118">
        <v>85</v>
      </c>
      <c r="C1342" s="118">
        <v>100</v>
      </c>
      <c r="D1342" s="114">
        <f t="shared" si="20"/>
        <v>1.1764705882352942</v>
      </c>
    </row>
    <row r="1343" spans="1:4" ht="15">
      <c r="A1343" s="123" t="s">
        <v>1173</v>
      </c>
      <c r="B1343" s="118">
        <v>190</v>
      </c>
      <c r="C1343" s="118">
        <v>212</v>
      </c>
      <c r="D1343" s="114">
        <f t="shared" si="20"/>
        <v>1.1157894736842104</v>
      </c>
    </row>
    <row r="1344" spans="1:4" ht="15">
      <c r="A1344" s="124" t="s">
        <v>1174</v>
      </c>
      <c r="B1344" s="118">
        <v>4747</v>
      </c>
      <c r="C1344" s="118">
        <v>6845</v>
      </c>
      <c r="D1344" s="114">
        <f t="shared" si="20"/>
        <v>1.4419633452706972</v>
      </c>
    </row>
    <row r="1345" spans="1:4" ht="15">
      <c r="A1345" s="123" t="s">
        <v>1175</v>
      </c>
      <c r="B1345" s="118">
        <v>4227</v>
      </c>
      <c r="C1345" s="118">
        <v>6145</v>
      </c>
      <c r="D1345" s="114">
        <f t="shared" si="20"/>
        <v>1.4537497042819967</v>
      </c>
    </row>
    <row r="1346" spans="1:4" ht="15">
      <c r="A1346" s="123" t="s">
        <v>1176</v>
      </c>
      <c r="B1346" s="118"/>
      <c r="C1346" s="118"/>
      <c r="D1346" s="114" t="e">
        <f t="shared" si="20"/>
        <v>#DIV/0!</v>
      </c>
    </row>
    <row r="1347" spans="1:4" ht="15">
      <c r="A1347" s="123" t="s">
        <v>1177</v>
      </c>
      <c r="B1347" s="118">
        <v>520</v>
      </c>
      <c r="C1347" s="118">
        <v>700</v>
      </c>
      <c r="D1347" s="114">
        <f t="shared" si="20"/>
        <v>1.3461538461538463</v>
      </c>
    </row>
    <row r="1348" spans="1:4" ht="15">
      <c r="A1348" s="124" t="s">
        <v>1178</v>
      </c>
      <c r="B1348" s="118"/>
      <c r="C1348" s="118"/>
      <c r="D1348" s="114" t="e">
        <f t="shared" si="20"/>
        <v>#DIV/0!</v>
      </c>
    </row>
    <row r="1349" spans="1:4" ht="15">
      <c r="A1349" s="123" t="s">
        <v>1179</v>
      </c>
      <c r="B1349" s="118"/>
      <c r="C1349" s="118"/>
      <c r="D1349" s="114" t="e">
        <f t="shared" si="20"/>
        <v>#DIV/0!</v>
      </c>
    </row>
    <row r="1350" spans="1:4" ht="15">
      <c r="A1350" s="123" t="s">
        <v>1180</v>
      </c>
      <c r="B1350" s="118"/>
      <c r="C1350" s="118"/>
      <c r="D1350" s="114" t="e">
        <f aca="true" t="shared" si="21" ref="D1350:D1414">C1350/B1350*100%</f>
        <v>#DIV/0!</v>
      </c>
    </row>
    <row r="1351" spans="1:4" ht="15">
      <c r="A1351" s="123" t="s">
        <v>1181</v>
      </c>
      <c r="B1351" s="118"/>
      <c r="C1351" s="118"/>
      <c r="D1351" s="114" t="e">
        <f t="shared" si="21"/>
        <v>#DIV/0!</v>
      </c>
    </row>
    <row r="1352" spans="1:4" ht="15">
      <c r="A1352" s="126" t="s">
        <v>1182</v>
      </c>
      <c r="B1352" s="118">
        <f>B1353+B1394</f>
        <v>593</v>
      </c>
      <c r="C1352" s="118">
        <f>C1353+C1394</f>
        <v>512</v>
      </c>
      <c r="D1352" s="114">
        <f t="shared" si="21"/>
        <v>0.863406408094435</v>
      </c>
    </row>
    <row r="1353" spans="1:4" ht="15">
      <c r="A1353" s="124" t="s">
        <v>1183</v>
      </c>
      <c r="B1353" s="118">
        <v>119</v>
      </c>
      <c r="C1353" s="118">
        <v>12</v>
      </c>
      <c r="D1353" s="114">
        <f t="shared" si="21"/>
        <v>0.10084033613445378</v>
      </c>
    </row>
    <row r="1354" spans="1:4" ht="15">
      <c r="A1354" s="123" t="s">
        <v>131</v>
      </c>
      <c r="B1354" s="118">
        <v>6</v>
      </c>
      <c r="C1354" s="118"/>
      <c r="D1354" s="114">
        <f t="shared" si="21"/>
        <v>0</v>
      </c>
    </row>
    <row r="1355" spans="1:4" ht="15">
      <c r="A1355" s="123" t="s">
        <v>132</v>
      </c>
      <c r="B1355" s="118"/>
      <c r="C1355" s="118"/>
      <c r="D1355" s="114" t="e">
        <f t="shared" si="21"/>
        <v>#DIV/0!</v>
      </c>
    </row>
    <row r="1356" spans="1:4" ht="15">
      <c r="A1356" s="123" t="s">
        <v>133</v>
      </c>
      <c r="B1356" s="118"/>
      <c r="C1356" s="118"/>
      <c r="D1356" s="114" t="e">
        <f t="shared" si="21"/>
        <v>#DIV/0!</v>
      </c>
    </row>
    <row r="1357" spans="1:4" ht="15">
      <c r="A1357" s="123" t="s">
        <v>1184</v>
      </c>
      <c r="B1357" s="118"/>
      <c r="C1357" s="118"/>
      <c r="D1357" s="114" t="e">
        <f t="shared" si="21"/>
        <v>#DIV/0!</v>
      </c>
    </row>
    <row r="1358" spans="1:4" ht="15">
      <c r="A1358" s="123" t="s">
        <v>1185</v>
      </c>
      <c r="B1358" s="118"/>
      <c r="C1358" s="118"/>
      <c r="D1358" s="114" t="e">
        <f t="shared" si="21"/>
        <v>#DIV/0!</v>
      </c>
    </row>
    <row r="1359" spans="1:4" ht="15">
      <c r="A1359" s="123" t="s">
        <v>1186</v>
      </c>
      <c r="B1359" s="118">
        <v>12</v>
      </c>
      <c r="C1359" s="118">
        <v>12</v>
      </c>
      <c r="D1359" s="114">
        <f t="shared" si="21"/>
        <v>1</v>
      </c>
    </row>
    <row r="1360" spans="1:4" ht="15">
      <c r="A1360" s="123" t="s">
        <v>1187</v>
      </c>
      <c r="B1360" s="118"/>
      <c r="C1360" s="118"/>
      <c r="D1360" s="114" t="e">
        <f t="shared" si="21"/>
        <v>#DIV/0!</v>
      </c>
    </row>
    <row r="1361" spans="1:4" ht="15">
      <c r="A1361" s="123" t="s">
        <v>1188</v>
      </c>
      <c r="B1361" s="118">
        <v>27</v>
      </c>
      <c r="C1361" s="118"/>
      <c r="D1361" s="114">
        <f t="shared" si="21"/>
        <v>0</v>
      </c>
    </row>
    <row r="1362" spans="1:4" ht="15">
      <c r="A1362" s="123" t="s">
        <v>1189</v>
      </c>
      <c r="B1362" s="118"/>
      <c r="C1362" s="118"/>
      <c r="D1362" s="114" t="e">
        <f t="shared" si="21"/>
        <v>#DIV/0!</v>
      </c>
    </row>
    <row r="1363" spans="1:4" ht="15">
      <c r="A1363" s="123" t="s">
        <v>1190</v>
      </c>
      <c r="B1363" s="118"/>
      <c r="C1363" s="118"/>
      <c r="D1363" s="114" t="e">
        <f t="shared" si="21"/>
        <v>#DIV/0!</v>
      </c>
    </row>
    <row r="1364" spans="1:4" ht="15">
      <c r="A1364" s="123" t="s">
        <v>1191</v>
      </c>
      <c r="B1364" s="118">
        <v>74</v>
      </c>
      <c r="C1364" s="118"/>
      <c r="D1364" s="114">
        <f t="shared" si="21"/>
        <v>0</v>
      </c>
    </row>
    <row r="1365" spans="1:4" ht="15">
      <c r="A1365" s="123" t="s">
        <v>1192</v>
      </c>
      <c r="B1365" s="118"/>
      <c r="C1365" s="118"/>
      <c r="D1365" s="114" t="e">
        <f t="shared" si="21"/>
        <v>#DIV/0!</v>
      </c>
    </row>
    <row r="1366" spans="1:4" ht="15">
      <c r="A1366" s="123" t="s">
        <v>137</v>
      </c>
      <c r="B1366" s="118"/>
      <c r="C1366" s="118"/>
      <c r="D1366" s="114" t="e">
        <f t="shared" si="21"/>
        <v>#DIV/0!</v>
      </c>
    </row>
    <row r="1367" spans="1:4" ht="15">
      <c r="A1367" s="123" t="s">
        <v>1193</v>
      </c>
      <c r="B1367" s="118"/>
      <c r="C1367" s="118"/>
      <c r="D1367" s="114" t="e">
        <f t="shared" si="21"/>
        <v>#DIV/0!</v>
      </c>
    </row>
    <row r="1368" spans="1:4" ht="15">
      <c r="A1368" s="124" t="s">
        <v>1194</v>
      </c>
      <c r="B1368" s="118"/>
      <c r="C1368" s="118"/>
      <c r="D1368" s="114" t="e">
        <f t="shared" si="21"/>
        <v>#DIV/0!</v>
      </c>
    </row>
    <row r="1369" spans="1:4" ht="15">
      <c r="A1369" s="123" t="s">
        <v>131</v>
      </c>
      <c r="B1369" s="118"/>
      <c r="C1369" s="118"/>
      <c r="D1369" s="114" t="e">
        <f t="shared" si="21"/>
        <v>#DIV/0!</v>
      </c>
    </row>
    <row r="1370" spans="1:4" ht="15">
      <c r="A1370" s="123" t="s">
        <v>132</v>
      </c>
      <c r="B1370" s="118"/>
      <c r="C1370" s="118"/>
      <c r="D1370" s="114" t="e">
        <f t="shared" si="21"/>
        <v>#DIV/0!</v>
      </c>
    </row>
    <row r="1371" spans="1:4" ht="15">
      <c r="A1371" s="123" t="s">
        <v>133</v>
      </c>
      <c r="B1371" s="118"/>
      <c r="C1371" s="118"/>
      <c r="D1371" s="114" t="e">
        <f t="shared" si="21"/>
        <v>#DIV/0!</v>
      </c>
    </row>
    <row r="1372" spans="1:4" ht="15">
      <c r="A1372" s="123" t="s">
        <v>1195</v>
      </c>
      <c r="B1372" s="118"/>
      <c r="C1372" s="118"/>
      <c r="D1372" s="114" t="e">
        <f t="shared" si="21"/>
        <v>#DIV/0!</v>
      </c>
    </row>
    <row r="1373" spans="1:4" ht="15">
      <c r="A1373" s="123" t="s">
        <v>1196</v>
      </c>
      <c r="B1373" s="118"/>
      <c r="C1373" s="118"/>
      <c r="D1373" s="114" t="e">
        <f t="shared" si="21"/>
        <v>#DIV/0!</v>
      </c>
    </row>
    <row r="1374" spans="1:4" ht="15">
      <c r="A1374" s="123" t="s">
        <v>1197</v>
      </c>
      <c r="B1374" s="118"/>
      <c r="C1374" s="118"/>
      <c r="D1374" s="114" t="e">
        <f t="shared" si="21"/>
        <v>#DIV/0!</v>
      </c>
    </row>
    <row r="1375" spans="1:4" ht="15">
      <c r="A1375" s="123" t="s">
        <v>1198</v>
      </c>
      <c r="B1375" s="118"/>
      <c r="C1375" s="118"/>
      <c r="D1375" s="114" t="e">
        <f t="shared" si="21"/>
        <v>#DIV/0!</v>
      </c>
    </row>
    <row r="1376" spans="1:4" ht="15">
      <c r="A1376" s="123" t="s">
        <v>1199</v>
      </c>
      <c r="B1376" s="118"/>
      <c r="C1376" s="118"/>
      <c r="D1376" s="114" t="e">
        <f t="shared" si="21"/>
        <v>#DIV/0!</v>
      </c>
    </row>
    <row r="1377" spans="1:4" ht="15">
      <c r="A1377" s="123" t="s">
        <v>1200</v>
      </c>
      <c r="B1377" s="118"/>
      <c r="C1377" s="118"/>
      <c r="D1377" s="114" t="e">
        <f t="shared" si="21"/>
        <v>#DIV/0!</v>
      </c>
    </row>
    <row r="1378" spans="1:4" ht="15">
      <c r="A1378" s="123" t="s">
        <v>1201</v>
      </c>
      <c r="B1378" s="118"/>
      <c r="C1378" s="118"/>
      <c r="D1378" s="114" t="e">
        <f t="shared" si="21"/>
        <v>#DIV/0!</v>
      </c>
    </row>
    <row r="1379" spans="1:4" ht="15">
      <c r="A1379" s="123" t="s">
        <v>1202</v>
      </c>
      <c r="B1379" s="118"/>
      <c r="C1379" s="118"/>
      <c r="D1379" s="114" t="e">
        <f t="shared" si="21"/>
        <v>#DIV/0!</v>
      </c>
    </row>
    <row r="1380" spans="1:4" ht="15">
      <c r="A1380" s="123" t="s">
        <v>137</v>
      </c>
      <c r="B1380" s="118"/>
      <c r="C1380" s="118"/>
      <c r="D1380" s="114" t="e">
        <f t="shared" si="21"/>
        <v>#DIV/0!</v>
      </c>
    </row>
    <row r="1381" spans="1:4" ht="15">
      <c r="A1381" s="123" t="s">
        <v>1203</v>
      </c>
      <c r="B1381" s="118"/>
      <c r="C1381" s="118"/>
      <c r="D1381" s="114" t="e">
        <f t="shared" si="21"/>
        <v>#DIV/0!</v>
      </c>
    </row>
    <row r="1382" spans="1:4" ht="15">
      <c r="A1382" s="124" t="s">
        <v>1204</v>
      </c>
      <c r="B1382" s="118"/>
      <c r="C1382" s="118"/>
      <c r="D1382" s="114" t="e">
        <f t="shared" si="21"/>
        <v>#DIV/0!</v>
      </c>
    </row>
    <row r="1383" spans="1:4" ht="15">
      <c r="A1383" s="123" t="s">
        <v>1205</v>
      </c>
      <c r="B1383" s="118"/>
      <c r="C1383" s="118"/>
      <c r="D1383" s="114" t="e">
        <f t="shared" si="21"/>
        <v>#DIV/0!</v>
      </c>
    </row>
    <row r="1384" spans="1:4" ht="15">
      <c r="A1384" s="123" t="s">
        <v>1206</v>
      </c>
      <c r="B1384" s="118"/>
      <c r="C1384" s="118"/>
      <c r="D1384" s="114" t="e">
        <f t="shared" si="21"/>
        <v>#DIV/0!</v>
      </c>
    </row>
    <row r="1385" spans="1:4" ht="15">
      <c r="A1385" s="123" t="s">
        <v>1207</v>
      </c>
      <c r="B1385" s="118"/>
      <c r="C1385" s="118"/>
      <c r="D1385" s="114" t="e">
        <f t="shared" si="21"/>
        <v>#DIV/0!</v>
      </c>
    </row>
    <row r="1386" spans="1:4" ht="15">
      <c r="A1386" s="123" t="s">
        <v>1208</v>
      </c>
      <c r="B1386" s="118"/>
      <c r="C1386" s="118"/>
      <c r="D1386" s="114" t="e">
        <f t="shared" si="21"/>
        <v>#DIV/0!</v>
      </c>
    </row>
    <row r="1387" spans="1:4" ht="15">
      <c r="A1387" s="123" t="s">
        <v>1209</v>
      </c>
      <c r="B1387" s="118"/>
      <c r="C1387" s="118"/>
      <c r="D1387" s="114" t="e">
        <f t="shared" si="21"/>
        <v>#DIV/0!</v>
      </c>
    </row>
    <row r="1388" spans="1:4" ht="15">
      <c r="A1388" s="124" t="s">
        <v>1210</v>
      </c>
      <c r="B1388" s="118"/>
      <c r="C1388" s="118"/>
      <c r="D1388" s="114" t="e">
        <f t="shared" si="21"/>
        <v>#DIV/0!</v>
      </c>
    </row>
    <row r="1389" spans="1:4" ht="15">
      <c r="A1389" s="123" t="s">
        <v>1211</v>
      </c>
      <c r="B1389" s="118"/>
      <c r="C1389" s="118"/>
      <c r="D1389" s="114" t="e">
        <f t="shared" si="21"/>
        <v>#DIV/0!</v>
      </c>
    </row>
    <row r="1390" spans="1:4" ht="15">
      <c r="A1390" s="123" t="s">
        <v>1212</v>
      </c>
      <c r="B1390" s="118"/>
      <c r="C1390" s="118"/>
      <c r="D1390" s="114" t="e">
        <f t="shared" si="21"/>
        <v>#DIV/0!</v>
      </c>
    </row>
    <row r="1391" spans="1:4" ht="15">
      <c r="A1391" s="123" t="s">
        <v>1213</v>
      </c>
      <c r="B1391" s="118"/>
      <c r="C1391" s="118"/>
      <c r="D1391" s="114" t="e">
        <f t="shared" si="21"/>
        <v>#DIV/0!</v>
      </c>
    </row>
    <row r="1392" spans="1:4" ht="15">
      <c r="A1392" s="123" t="s">
        <v>1214</v>
      </c>
      <c r="B1392" s="118"/>
      <c r="C1392" s="118"/>
      <c r="D1392" s="114" t="e">
        <f t="shared" si="21"/>
        <v>#DIV/0!</v>
      </c>
    </row>
    <row r="1393" spans="1:4" ht="15">
      <c r="A1393" s="123" t="s">
        <v>1215</v>
      </c>
      <c r="B1393" s="118"/>
      <c r="C1393" s="118"/>
      <c r="D1393" s="114" t="e">
        <f t="shared" si="21"/>
        <v>#DIV/0!</v>
      </c>
    </row>
    <row r="1394" spans="1:4" ht="15">
      <c r="A1394" s="124" t="s">
        <v>1216</v>
      </c>
      <c r="B1394" s="118">
        <v>474</v>
      </c>
      <c r="C1394" s="118">
        <v>500</v>
      </c>
      <c r="D1394" s="114">
        <f t="shared" si="21"/>
        <v>1.0548523206751055</v>
      </c>
    </row>
    <row r="1395" spans="1:4" ht="15">
      <c r="A1395" s="123" t="s">
        <v>1217</v>
      </c>
      <c r="B1395" s="118"/>
      <c r="C1395" s="118"/>
      <c r="D1395" s="114" t="e">
        <f t="shared" si="21"/>
        <v>#DIV/0!</v>
      </c>
    </row>
    <row r="1396" spans="1:4" ht="15">
      <c r="A1396" s="123" t="s">
        <v>1218</v>
      </c>
      <c r="B1396" s="118">
        <v>474</v>
      </c>
      <c r="C1396" s="118">
        <v>500</v>
      </c>
      <c r="D1396" s="114">
        <f t="shared" si="21"/>
        <v>1.0548523206751055</v>
      </c>
    </row>
    <row r="1397" spans="1:4" ht="15">
      <c r="A1397" s="123" t="s">
        <v>1219</v>
      </c>
      <c r="B1397" s="118"/>
      <c r="C1397" s="118"/>
      <c r="D1397" s="114" t="e">
        <f t="shared" si="21"/>
        <v>#DIV/0!</v>
      </c>
    </row>
    <row r="1398" spans="1:4" ht="15">
      <c r="A1398" s="123" t="s">
        <v>1220</v>
      </c>
      <c r="B1398" s="118"/>
      <c r="C1398" s="118"/>
      <c r="D1398" s="114" t="e">
        <f t="shared" si="21"/>
        <v>#DIV/0!</v>
      </c>
    </row>
    <row r="1399" spans="1:4" ht="15">
      <c r="A1399" s="123" t="s">
        <v>1221</v>
      </c>
      <c r="B1399" s="118"/>
      <c r="C1399" s="118"/>
      <c r="D1399" s="114" t="e">
        <f t="shared" si="21"/>
        <v>#DIV/0!</v>
      </c>
    </row>
    <row r="1400" spans="1:4" ht="15">
      <c r="A1400" s="123" t="s">
        <v>1222</v>
      </c>
      <c r="B1400" s="118"/>
      <c r="C1400" s="118"/>
      <c r="D1400" s="114" t="e">
        <f t="shared" si="21"/>
        <v>#DIV/0!</v>
      </c>
    </row>
    <row r="1401" spans="1:4" ht="15">
      <c r="A1401" s="123" t="s">
        <v>1223</v>
      </c>
      <c r="B1401" s="118"/>
      <c r="C1401" s="118"/>
      <c r="D1401" s="114" t="e">
        <f t="shared" si="21"/>
        <v>#DIV/0!</v>
      </c>
    </row>
    <row r="1402" spans="1:4" ht="15">
      <c r="A1402" s="123" t="s">
        <v>1224</v>
      </c>
      <c r="B1402" s="118"/>
      <c r="C1402" s="118"/>
      <c r="D1402" s="114" t="e">
        <f t="shared" si="21"/>
        <v>#DIV/0!</v>
      </c>
    </row>
    <row r="1403" spans="1:4" ht="15">
      <c r="A1403" s="123" t="s">
        <v>1225</v>
      </c>
      <c r="B1403" s="118"/>
      <c r="C1403" s="118"/>
      <c r="D1403" s="114" t="e">
        <f t="shared" si="21"/>
        <v>#DIV/0!</v>
      </c>
    </row>
    <row r="1404" spans="1:4" ht="15">
      <c r="A1404" s="123" t="s">
        <v>1226</v>
      </c>
      <c r="B1404" s="118"/>
      <c r="C1404" s="118"/>
      <c r="D1404" s="114" t="e">
        <f t="shared" si="21"/>
        <v>#DIV/0!</v>
      </c>
    </row>
    <row r="1405" spans="1:4" ht="15">
      <c r="A1405" s="123" t="s">
        <v>1227</v>
      </c>
      <c r="B1405" s="118"/>
      <c r="C1405" s="118"/>
      <c r="D1405" s="114" t="e">
        <f t="shared" si="21"/>
        <v>#DIV/0!</v>
      </c>
    </row>
    <row r="1406" spans="1:4" ht="15">
      <c r="A1406" s="127" t="s">
        <v>1228</v>
      </c>
      <c r="B1406" s="118">
        <v>475</v>
      </c>
      <c r="C1406" s="118">
        <v>1500</v>
      </c>
      <c r="D1406" s="114">
        <f t="shared" si="21"/>
        <v>3.1578947368421053</v>
      </c>
    </row>
    <row r="1407" spans="1:4" ht="15">
      <c r="A1407" s="127" t="s">
        <v>1229</v>
      </c>
      <c r="B1407" s="118">
        <v>475</v>
      </c>
      <c r="C1407" s="118">
        <v>4013</v>
      </c>
      <c r="D1407" s="114">
        <f t="shared" si="21"/>
        <v>8.448421052631579</v>
      </c>
    </row>
    <row r="1408" spans="1:4" ht="15">
      <c r="A1408" s="128" t="s">
        <v>1230</v>
      </c>
      <c r="B1408" s="118">
        <v>50</v>
      </c>
      <c r="C1408" s="118">
        <v>974</v>
      </c>
      <c r="D1408" s="114">
        <f t="shared" si="21"/>
        <v>19.48</v>
      </c>
    </row>
    <row r="1409" spans="1:4" ht="15">
      <c r="A1409" s="127" t="s">
        <v>1231</v>
      </c>
      <c r="B1409" s="118">
        <v>50</v>
      </c>
      <c r="C1409" s="118">
        <v>974</v>
      </c>
      <c r="D1409" s="114">
        <f t="shared" si="21"/>
        <v>19.48</v>
      </c>
    </row>
    <row r="1410" spans="1:4" ht="15">
      <c r="A1410" s="128" t="s">
        <v>1232</v>
      </c>
      <c r="B1410" s="118">
        <v>27</v>
      </c>
      <c r="C1410" s="118"/>
      <c r="D1410" s="114">
        <f t="shared" si="21"/>
        <v>0</v>
      </c>
    </row>
    <row r="1411" spans="1:4" ht="15">
      <c r="A1411" s="127" t="s">
        <v>1233</v>
      </c>
      <c r="B1411" s="118">
        <v>27</v>
      </c>
      <c r="C1411" s="118"/>
      <c r="D1411" s="114">
        <f t="shared" si="21"/>
        <v>0</v>
      </c>
    </row>
    <row r="1412" spans="1:4" ht="15">
      <c r="A1412" s="129" t="s">
        <v>1234</v>
      </c>
      <c r="B1412" s="118">
        <f>SUM(B4,B257,B258,B259,B260,B315,B378,B432,B558,B603,B675,B763,B827,B983,B1087,B1180,B1213,B1244,B1254,B1334,B1352,B1407,B1408,B1410)</f>
        <v>271130</v>
      </c>
      <c r="C1412" s="118">
        <f>SUM(C4,C257,C258,C259,C260,C315,C378,C432,C558,C603,C675,C763,C827,C983,C1087,C1180,C1213,C1244,C1254,C1334,C1352,C1406,C1407,C1408,C1410)</f>
        <v>257431</v>
      </c>
      <c r="D1412" s="114">
        <f t="shared" si="21"/>
        <v>0.9494744218640505</v>
      </c>
    </row>
    <row r="1413" spans="1:4" ht="15">
      <c r="A1413" s="127" t="s">
        <v>105</v>
      </c>
      <c r="B1413" s="118">
        <v>7338</v>
      </c>
      <c r="C1413" s="118"/>
      <c r="D1413" s="114">
        <f t="shared" si="21"/>
        <v>0</v>
      </c>
    </row>
    <row r="1414" spans="1:4" ht="15">
      <c r="A1414" s="127" t="s">
        <v>1235</v>
      </c>
      <c r="B1414" s="118">
        <v>7338</v>
      </c>
      <c r="C1414" s="118"/>
      <c r="D1414" s="114">
        <f t="shared" si="21"/>
        <v>0</v>
      </c>
    </row>
    <row r="1415" spans="1:4" ht="15">
      <c r="A1415" s="127" t="s">
        <v>1236</v>
      </c>
      <c r="B1415" s="118">
        <v>7338</v>
      </c>
      <c r="C1415" s="118"/>
      <c r="D1415" s="114">
        <f aca="true" t="shared" si="22" ref="D1415:D1427">C1415/B1415*100%</f>
        <v>0</v>
      </c>
    </row>
    <row r="1416" spans="1:4" ht="15">
      <c r="A1416" s="127" t="s">
        <v>1237</v>
      </c>
      <c r="B1416" s="118"/>
      <c r="C1416" s="118"/>
      <c r="D1416" s="114" t="e">
        <f t="shared" si="22"/>
        <v>#DIV/0!</v>
      </c>
    </row>
    <row r="1417" spans="1:4" ht="15">
      <c r="A1417" s="127" t="s">
        <v>1238</v>
      </c>
      <c r="B1417" s="118"/>
      <c r="C1417" s="118"/>
      <c r="D1417" s="114" t="e">
        <f t="shared" si="22"/>
        <v>#DIV/0!</v>
      </c>
    </row>
    <row r="1418" spans="1:4" ht="15">
      <c r="A1418" s="127" t="s">
        <v>1239</v>
      </c>
      <c r="B1418" s="118"/>
      <c r="C1418" s="118"/>
      <c r="D1418" s="114" t="e">
        <f t="shared" si="22"/>
        <v>#DIV/0!</v>
      </c>
    </row>
    <row r="1419" spans="1:4" ht="15">
      <c r="A1419" s="127" t="s">
        <v>1240</v>
      </c>
      <c r="B1419" s="118"/>
      <c r="C1419" s="118"/>
      <c r="D1419" s="114" t="e">
        <f t="shared" si="22"/>
        <v>#DIV/0!</v>
      </c>
    </row>
    <row r="1420" spans="1:4" ht="15">
      <c r="A1420" s="127" t="s">
        <v>1241</v>
      </c>
      <c r="B1420" s="118">
        <f>SUM(B1421:B1424)</f>
        <v>1118</v>
      </c>
      <c r="C1420" s="118">
        <f>SUM(C1421:C1424)</f>
        <v>1111</v>
      </c>
      <c r="D1420" s="114">
        <f t="shared" si="22"/>
        <v>0.9937388193202147</v>
      </c>
    </row>
    <row r="1421" spans="1:4" ht="15">
      <c r="A1421" s="127" t="s">
        <v>1242</v>
      </c>
      <c r="B1421" s="118"/>
      <c r="C1421" s="118"/>
      <c r="D1421" s="114" t="e">
        <f t="shared" si="22"/>
        <v>#DIV/0!</v>
      </c>
    </row>
    <row r="1422" spans="1:4" ht="15">
      <c r="A1422" s="127" t="s">
        <v>1243</v>
      </c>
      <c r="B1422" s="118">
        <v>1118</v>
      </c>
      <c r="C1422" s="118">
        <v>1111</v>
      </c>
      <c r="D1422" s="114">
        <f t="shared" si="22"/>
        <v>0.9937388193202147</v>
      </c>
    </row>
    <row r="1423" spans="1:4" ht="15">
      <c r="A1423" s="127" t="s">
        <v>1244</v>
      </c>
      <c r="B1423" s="118"/>
      <c r="C1423" s="118"/>
      <c r="D1423" s="114" t="e">
        <f t="shared" si="22"/>
        <v>#DIV/0!</v>
      </c>
    </row>
    <row r="1424" spans="1:4" ht="15">
      <c r="A1424" s="127" t="s">
        <v>1245</v>
      </c>
      <c r="B1424" s="118"/>
      <c r="C1424" s="118"/>
      <c r="D1424" s="114" t="e">
        <f t="shared" si="22"/>
        <v>#DIV/0!</v>
      </c>
    </row>
    <row r="1425" spans="1:4" ht="15">
      <c r="A1425" s="127" t="s">
        <v>1246</v>
      </c>
      <c r="B1425" s="118"/>
      <c r="C1425" s="118"/>
      <c r="D1425" s="114" t="e">
        <f t="shared" si="22"/>
        <v>#DIV/0!</v>
      </c>
    </row>
    <row r="1426" spans="1:4" ht="15">
      <c r="A1426" s="127" t="s">
        <v>114</v>
      </c>
      <c r="B1426" s="118">
        <v>1186</v>
      </c>
      <c r="C1426" s="118"/>
      <c r="D1426" s="114">
        <f t="shared" si="22"/>
        <v>0</v>
      </c>
    </row>
    <row r="1427" spans="1:4" ht="15">
      <c r="A1427" s="129" t="s">
        <v>115</v>
      </c>
      <c r="B1427" s="118">
        <f>SUM(B1412,B1413,B1417,B1420,B1426)</f>
        <v>280772</v>
      </c>
      <c r="C1427" s="118">
        <f>SUM(C1412,C1413,C1417,C1420,C1426)</f>
        <v>258542</v>
      </c>
      <c r="D1427" s="114">
        <f t="shared" si="22"/>
        <v>0.9208254384340319</v>
      </c>
    </row>
  </sheetData>
  <sheetProtection/>
  <autoFilter ref="A3:I1427"/>
  <mergeCells count="1">
    <mergeCell ref="A1:D1"/>
  </mergeCells>
  <printOptions horizontalCentered="1"/>
  <pageMargins left="0.71" right="0.71" top="0.75" bottom="0.75" header="0.31" footer="0.31"/>
  <pageSetup fitToHeight="200" fitToWidth="1" horizontalDpi="600" verticalDpi="600" orientation="portrait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selection activeCell="M19" sqref="M19"/>
    </sheetView>
  </sheetViews>
  <sheetFormatPr defaultColWidth="8.7109375" defaultRowHeight="15"/>
  <cols>
    <col min="1" max="1" width="20.421875" style="0" bestFit="1" customWidth="1"/>
    <col min="2" max="2" width="8.28125" style="0" customWidth="1"/>
    <col min="3" max="9" width="8.140625" style="0" bestFit="1" customWidth="1"/>
    <col min="10" max="10" width="12.57421875" style="0" bestFit="1" customWidth="1"/>
    <col min="11" max="17" width="8.140625" style="0" bestFit="1" customWidth="1"/>
    <col min="18" max="18" width="11.00390625" style="0" bestFit="1" customWidth="1"/>
  </cols>
  <sheetData>
    <row r="1" spans="1:18" s="99" customFormat="1" ht="30" customHeight="1">
      <c r="A1" s="101" t="s">
        <v>1247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ht="14.25">
      <c r="R2" s="103" t="s">
        <v>1</v>
      </c>
    </row>
    <row r="3" spans="1:18" s="100" customFormat="1" ht="19.5" customHeight="1">
      <c r="A3" s="11" t="s">
        <v>1248</v>
      </c>
      <c r="B3" s="11" t="s">
        <v>1249</v>
      </c>
      <c r="C3" s="11" t="s">
        <v>1250</v>
      </c>
      <c r="D3" s="11" t="s">
        <v>1251</v>
      </c>
      <c r="E3" s="11" t="s">
        <v>1252</v>
      </c>
      <c r="F3" s="11" t="s">
        <v>1253</v>
      </c>
      <c r="G3" s="11" t="s">
        <v>1254</v>
      </c>
      <c r="H3" s="11" t="s">
        <v>1255</v>
      </c>
      <c r="I3" s="11" t="s">
        <v>1256</v>
      </c>
      <c r="J3" s="11" t="s">
        <v>1257</v>
      </c>
      <c r="K3" s="11" t="s">
        <v>1258</v>
      </c>
      <c r="L3" s="11" t="s">
        <v>1259</v>
      </c>
      <c r="M3" s="11" t="s">
        <v>1260</v>
      </c>
      <c r="N3" s="11" t="s">
        <v>1261</v>
      </c>
      <c r="O3" s="11" t="s">
        <v>1262</v>
      </c>
      <c r="P3" s="11" t="s">
        <v>1263</v>
      </c>
      <c r="Q3" s="11" t="s">
        <v>1264</v>
      </c>
      <c r="R3" s="11" t="s">
        <v>1265</v>
      </c>
    </row>
    <row r="4" spans="1:18" s="39" customFormat="1" ht="19.5" customHeight="1">
      <c r="A4" s="44" t="s">
        <v>1097</v>
      </c>
      <c r="B4" s="44">
        <v>1000</v>
      </c>
      <c r="C4" s="44"/>
      <c r="D4" s="44"/>
      <c r="E4" s="44"/>
      <c r="F4" s="44"/>
      <c r="G4" s="44"/>
      <c r="H4" s="44"/>
      <c r="I4" s="44"/>
      <c r="J4" s="44">
        <v>1000</v>
      </c>
      <c r="K4" s="44"/>
      <c r="L4" s="44"/>
      <c r="M4" s="44"/>
      <c r="N4" s="44"/>
      <c r="O4" s="44"/>
      <c r="P4" s="44"/>
      <c r="Q4" s="44"/>
      <c r="R4" s="44"/>
    </row>
    <row r="5" spans="1:18" s="39" customFormat="1" ht="19.5" customHeight="1">
      <c r="A5" s="44" t="s">
        <v>1266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s="39" customFormat="1" ht="19.5" customHeight="1">
      <c r="A6" s="44" t="s">
        <v>1267</v>
      </c>
      <c r="B6" s="44">
        <v>200</v>
      </c>
      <c r="C6" s="44"/>
      <c r="D6" s="44"/>
      <c r="E6" s="44"/>
      <c r="F6" s="44"/>
      <c r="G6" s="44"/>
      <c r="H6" s="44"/>
      <c r="I6" s="44"/>
      <c r="J6" s="44">
        <v>200</v>
      </c>
      <c r="K6" s="44"/>
      <c r="L6" s="44"/>
      <c r="M6" s="44"/>
      <c r="N6" s="44"/>
      <c r="O6" s="44"/>
      <c r="P6" s="44"/>
      <c r="Q6" s="44"/>
      <c r="R6" s="44"/>
    </row>
    <row r="7" spans="1:18" s="39" customFormat="1" ht="19.5" customHeight="1">
      <c r="A7" s="44" t="s">
        <v>1268</v>
      </c>
      <c r="B7" s="44">
        <v>3000</v>
      </c>
      <c r="C7" s="44"/>
      <c r="D7" s="44"/>
      <c r="E7" s="44"/>
      <c r="F7" s="44"/>
      <c r="G7" s="44"/>
      <c r="H7" s="44"/>
      <c r="I7" s="44"/>
      <c r="J7" s="44">
        <v>3000</v>
      </c>
      <c r="K7" s="44"/>
      <c r="L7" s="44"/>
      <c r="M7" s="44"/>
      <c r="N7" s="44"/>
      <c r="O7" s="44"/>
      <c r="P7" s="44"/>
      <c r="Q7" s="44"/>
      <c r="R7" s="44"/>
    </row>
    <row r="8" spans="1:18" s="39" customFormat="1" ht="19.5" customHeight="1">
      <c r="A8" s="44" t="s">
        <v>1098</v>
      </c>
      <c r="B8" s="44">
        <v>9000</v>
      </c>
      <c r="C8" s="44"/>
      <c r="D8" s="44"/>
      <c r="E8" s="44"/>
      <c r="F8" s="44"/>
      <c r="G8" s="44"/>
      <c r="H8" s="44"/>
      <c r="I8" s="44"/>
      <c r="J8" s="44">
        <v>9000</v>
      </c>
      <c r="K8" s="44"/>
      <c r="L8" s="44"/>
      <c r="M8" s="44"/>
      <c r="N8" s="44"/>
      <c r="O8" s="44"/>
      <c r="P8" s="44"/>
      <c r="Q8" s="44"/>
      <c r="R8" s="44"/>
    </row>
    <row r="9" spans="1:18" s="39" customFormat="1" ht="19.5" customHeight="1">
      <c r="A9" s="44" t="s">
        <v>1269</v>
      </c>
      <c r="B9" s="44">
        <v>1000</v>
      </c>
      <c r="C9" s="44"/>
      <c r="D9" s="44"/>
      <c r="E9" s="44"/>
      <c r="F9" s="44"/>
      <c r="G9" s="44"/>
      <c r="H9" s="44"/>
      <c r="I9" s="44"/>
      <c r="J9" s="44">
        <v>1000</v>
      </c>
      <c r="K9" s="44"/>
      <c r="L9" s="44"/>
      <c r="M9" s="44"/>
      <c r="N9" s="44"/>
      <c r="O9" s="44"/>
      <c r="P9" s="44"/>
      <c r="Q9" s="44"/>
      <c r="R9" s="44"/>
    </row>
    <row r="10" spans="1:18" s="39" customFormat="1" ht="19.5" customHeight="1">
      <c r="A10" s="44" t="s">
        <v>1099</v>
      </c>
      <c r="B10" s="44">
        <v>1000</v>
      </c>
      <c r="C10" s="44"/>
      <c r="D10" s="44"/>
      <c r="E10" s="44"/>
      <c r="F10" s="44"/>
      <c r="G10" s="44"/>
      <c r="H10" s="44"/>
      <c r="I10" s="44"/>
      <c r="J10" s="44">
        <v>1000</v>
      </c>
      <c r="K10" s="44"/>
      <c r="L10" s="44"/>
      <c r="M10" s="44"/>
      <c r="N10" s="44"/>
      <c r="O10" s="44"/>
      <c r="P10" s="44"/>
      <c r="Q10" s="44"/>
      <c r="R10" s="44"/>
    </row>
    <row r="11" spans="1:18" s="39" customFormat="1" ht="19.5" customHeight="1">
      <c r="A11" s="44" t="s">
        <v>1270</v>
      </c>
      <c r="B11" s="44">
        <v>4000</v>
      </c>
      <c r="C11" s="44"/>
      <c r="D11" s="44"/>
      <c r="E11" s="44"/>
      <c r="F11" s="44"/>
      <c r="G11" s="44"/>
      <c r="H11" s="44"/>
      <c r="I11" s="44"/>
      <c r="J11" s="44">
        <v>4000</v>
      </c>
      <c r="K11" s="44"/>
      <c r="L11" s="44"/>
      <c r="M11" s="44"/>
      <c r="N11" s="44"/>
      <c r="O11" s="44"/>
      <c r="P11" s="44"/>
      <c r="Q11" s="44"/>
      <c r="R11" s="44"/>
    </row>
    <row r="12" spans="1:18" s="39" customFormat="1" ht="19.5" customHeight="1">
      <c r="A12" s="44" t="s">
        <v>1100</v>
      </c>
      <c r="B12" s="44">
        <v>6000</v>
      </c>
      <c r="C12" s="44"/>
      <c r="D12" s="44"/>
      <c r="E12" s="44"/>
      <c r="F12" s="44"/>
      <c r="G12" s="44"/>
      <c r="H12" s="44"/>
      <c r="I12" s="44"/>
      <c r="J12" s="44">
        <v>6000</v>
      </c>
      <c r="K12" s="44"/>
      <c r="L12" s="44"/>
      <c r="M12" s="44"/>
      <c r="N12" s="44"/>
      <c r="O12" s="44"/>
      <c r="P12" s="44"/>
      <c r="Q12" s="44"/>
      <c r="R12" s="44"/>
    </row>
    <row r="13" spans="1:18" s="39" customFormat="1" ht="19.5" customHeight="1">
      <c r="A13" s="44" t="s">
        <v>1101</v>
      </c>
      <c r="B13" s="44">
        <v>3000</v>
      </c>
      <c r="C13" s="44"/>
      <c r="D13" s="44"/>
      <c r="E13" s="44"/>
      <c r="F13" s="44"/>
      <c r="G13" s="44"/>
      <c r="H13" s="44"/>
      <c r="I13" s="44"/>
      <c r="J13" s="44">
        <v>3000</v>
      </c>
      <c r="K13" s="44"/>
      <c r="L13" s="44"/>
      <c r="M13" s="44"/>
      <c r="N13" s="44"/>
      <c r="O13" s="44"/>
      <c r="P13" s="44"/>
      <c r="Q13" s="44"/>
      <c r="R13" s="44"/>
    </row>
    <row r="14" spans="1:18" s="39" customFormat="1" ht="19.5" customHeight="1">
      <c r="A14" s="44" t="s">
        <v>1271</v>
      </c>
      <c r="B14" s="44">
        <v>1000</v>
      </c>
      <c r="C14" s="44"/>
      <c r="D14" s="44"/>
      <c r="E14" s="44"/>
      <c r="F14" s="44"/>
      <c r="G14" s="44"/>
      <c r="H14" s="44"/>
      <c r="I14" s="44"/>
      <c r="J14" s="44">
        <v>1000</v>
      </c>
      <c r="K14" s="44"/>
      <c r="L14" s="44"/>
      <c r="M14" s="44"/>
      <c r="N14" s="44"/>
      <c r="O14" s="44"/>
      <c r="P14" s="44"/>
      <c r="Q14" s="44"/>
      <c r="R14" s="44"/>
    </row>
    <row r="15" spans="1:18" s="39" customFormat="1" ht="19.5" customHeight="1">
      <c r="A15" s="44" t="s">
        <v>1272</v>
      </c>
      <c r="B15" s="44">
        <v>26000</v>
      </c>
      <c r="C15" s="44"/>
      <c r="D15" s="44"/>
      <c r="E15" s="44"/>
      <c r="F15" s="44"/>
      <c r="G15" s="44"/>
      <c r="H15" s="44"/>
      <c r="I15" s="44"/>
      <c r="J15" s="44">
        <v>26000</v>
      </c>
      <c r="K15" s="44"/>
      <c r="L15" s="44"/>
      <c r="M15" s="44"/>
      <c r="N15" s="44"/>
      <c r="O15" s="44"/>
      <c r="P15" s="44"/>
      <c r="Q15" s="44"/>
      <c r="R15" s="44"/>
    </row>
    <row r="16" spans="1:18" s="39" customFormat="1" ht="19.5" customHeight="1">
      <c r="A16" s="44" t="s">
        <v>1102</v>
      </c>
      <c r="B16" s="44">
        <v>1000</v>
      </c>
      <c r="C16" s="44"/>
      <c r="D16" s="44"/>
      <c r="E16" s="44"/>
      <c r="F16" s="44"/>
      <c r="G16" s="44"/>
      <c r="H16" s="44"/>
      <c r="I16" s="44"/>
      <c r="J16" s="44">
        <v>1000</v>
      </c>
      <c r="K16" s="44"/>
      <c r="L16" s="44"/>
      <c r="M16" s="44"/>
      <c r="N16" s="44"/>
      <c r="O16" s="44"/>
      <c r="P16" s="44"/>
      <c r="Q16" s="44"/>
      <c r="R16" s="44"/>
    </row>
    <row r="17" spans="1:18" s="39" customFormat="1" ht="19.5" customHeight="1">
      <c r="A17" s="44" t="s">
        <v>1273</v>
      </c>
      <c r="B17" s="44">
        <v>1000</v>
      </c>
      <c r="C17" s="44"/>
      <c r="D17" s="44"/>
      <c r="E17" s="44"/>
      <c r="F17" s="44"/>
      <c r="G17" s="44"/>
      <c r="H17" s="44"/>
      <c r="I17" s="44"/>
      <c r="J17" s="44">
        <v>1000</v>
      </c>
      <c r="K17" s="44"/>
      <c r="L17" s="44"/>
      <c r="M17" s="44"/>
      <c r="N17" s="44"/>
      <c r="O17" s="44"/>
      <c r="P17" s="44"/>
      <c r="Q17" s="44"/>
      <c r="R17" s="44"/>
    </row>
    <row r="18" spans="1:18" s="39" customFormat="1" ht="19.5" customHeight="1">
      <c r="A18" s="44" t="s">
        <v>1274</v>
      </c>
      <c r="B18" s="44">
        <v>1000</v>
      </c>
      <c r="C18" s="44"/>
      <c r="D18" s="44"/>
      <c r="E18" s="44"/>
      <c r="F18" s="44"/>
      <c r="G18" s="44"/>
      <c r="H18" s="44"/>
      <c r="I18" s="44"/>
      <c r="J18" s="44">
        <v>1000</v>
      </c>
      <c r="K18" s="44"/>
      <c r="L18" s="44"/>
      <c r="M18" s="44"/>
      <c r="N18" s="44"/>
      <c r="O18" s="44"/>
      <c r="P18" s="44"/>
      <c r="Q18" s="44"/>
      <c r="R18" s="44"/>
    </row>
    <row r="19" spans="1:18" s="39" customFormat="1" ht="19.5" customHeight="1">
      <c r="A19" s="44" t="s">
        <v>1275</v>
      </c>
      <c r="B19" s="44">
        <v>100</v>
      </c>
      <c r="C19" s="44"/>
      <c r="D19" s="44"/>
      <c r="E19" s="44"/>
      <c r="F19" s="44"/>
      <c r="G19" s="44"/>
      <c r="H19" s="44"/>
      <c r="I19" s="44"/>
      <c r="J19" s="44">
        <v>100</v>
      </c>
      <c r="K19" s="44"/>
      <c r="L19" s="44"/>
      <c r="M19" s="44"/>
      <c r="N19" s="44"/>
      <c r="O19" s="44"/>
      <c r="P19" s="44"/>
      <c r="Q19" s="44"/>
      <c r="R19" s="44"/>
    </row>
    <row r="20" spans="1:18" s="39" customFormat="1" ht="19.5" customHeight="1">
      <c r="A20" s="44" t="s">
        <v>1276</v>
      </c>
      <c r="B20" s="44">
        <v>700</v>
      </c>
      <c r="C20" s="44"/>
      <c r="D20" s="44"/>
      <c r="E20" s="44"/>
      <c r="F20" s="44"/>
      <c r="G20" s="44"/>
      <c r="H20" s="44"/>
      <c r="I20" s="44"/>
      <c r="J20" s="44">
        <v>700</v>
      </c>
      <c r="K20" s="44"/>
      <c r="L20" s="44"/>
      <c r="M20" s="44"/>
      <c r="N20" s="44"/>
      <c r="O20" s="44"/>
      <c r="P20" s="44"/>
      <c r="Q20" s="44"/>
      <c r="R20" s="44"/>
    </row>
    <row r="21" spans="1:18" s="39" customFormat="1" ht="19.5" customHeight="1">
      <c r="A21" s="44" t="s">
        <v>1103</v>
      </c>
      <c r="B21" s="44">
        <v>3000</v>
      </c>
      <c r="C21" s="44"/>
      <c r="D21" s="44"/>
      <c r="E21" s="44"/>
      <c r="F21" s="44"/>
      <c r="G21" s="44"/>
      <c r="H21" s="44"/>
      <c r="I21" s="44"/>
      <c r="J21" s="44">
        <v>3000</v>
      </c>
      <c r="K21" s="44"/>
      <c r="L21" s="44"/>
      <c r="M21" s="44"/>
      <c r="N21" s="44"/>
      <c r="O21" s="44"/>
      <c r="P21" s="44"/>
      <c r="Q21" s="44"/>
      <c r="R21" s="44"/>
    </row>
    <row r="22" spans="1:18" s="39" customFormat="1" ht="19.5" customHeight="1">
      <c r="A22" s="44" t="s">
        <v>1277</v>
      </c>
      <c r="B22" s="44">
        <v>1000</v>
      </c>
      <c r="C22" s="44"/>
      <c r="D22" s="44"/>
      <c r="E22" s="44"/>
      <c r="F22" s="44"/>
      <c r="G22" s="44"/>
      <c r="H22" s="44"/>
      <c r="I22" s="44"/>
      <c r="J22" s="44">
        <v>1000</v>
      </c>
      <c r="K22" s="44"/>
      <c r="L22" s="44"/>
      <c r="M22" s="44"/>
      <c r="N22" s="44"/>
      <c r="O22" s="44"/>
      <c r="P22" s="44"/>
      <c r="Q22" s="44"/>
      <c r="R22" s="44"/>
    </row>
    <row r="23" spans="1:18" s="39" customFormat="1" ht="19.5" customHeight="1">
      <c r="A23" s="44" t="s">
        <v>101</v>
      </c>
      <c r="B23" s="44">
        <v>2000</v>
      </c>
      <c r="C23" s="44"/>
      <c r="D23" s="44"/>
      <c r="E23" s="44"/>
      <c r="F23" s="44"/>
      <c r="G23" s="44"/>
      <c r="H23" s="44"/>
      <c r="I23" s="44"/>
      <c r="J23" s="44">
        <v>2000</v>
      </c>
      <c r="K23" s="44"/>
      <c r="L23" s="44"/>
      <c r="M23" s="44"/>
      <c r="N23" s="44"/>
      <c r="O23" s="44"/>
      <c r="P23" s="44"/>
      <c r="Q23" s="44"/>
      <c r="R23" s="44"/>
    </row>
    <row r="24" spans="1:18" s="100" customFormat="1" ht="19.5" customHeight="1">
      <c r="A24" s="11" t="s">
        <v>1278</v>
      </c>
      <c r="B24" s="102">
        <v>65000</v>
      </c>
      <c r="C24" s="11"/>
      <c r="D24" s="11"/>
      <c r="E24" s="11"/>
      <c r="F24" s="11"/>
      <c r="G24" s="11"/>
      <c r="H24" s="11"/>
      <c r="I24" s="11"/>
      <c r="J24" s="102">
        <v>65000</v>
      </c>
      <c r="K24" s="11"/>
      <c r="L24" s="11"/>
      <c r="M24" s="11"/>
      <c r="N24" s="11"/>
      <c r="O24" s="11"/>
      <c r="P24" s="11"/>
      <c r="Q24" s="11"/>
      <c r="R24" s="11"/>
    </row>
    <row r="25" s="39" customFormat="1" ht="19.5" customHeight="1"/>
    <row r="26" s="39" customFormat="1" ht="19.5" customHeight="1"/>
    <row r="27" s="39" customFormat="1" ht="19.5" customHeight="1"/>
    <row r="28" s="39" customFormat="1" ht="19.5" customHeight="1"/>
    <row r="29" s="39" customFormat="1" ht="19.5" customHeight="1"/>
    <row r="30" s="39" customFormat="1" ht="19.5" customHeight="1"/>
    <row r="31" s="39" customFormat="1" ht="19.5" customHeight="1"/>
    <row r="32" s="39" customFormat="1" ht="19.5" customHeight="1"/>
    <row r="33" s="39" customFormat="1" ht="19.5" customHeight="1"/>
    <row r="34" s="39" customFormat="1" ht="19.5" customHeight="1"/>
    <row r="35" s="39" customFormat="1" ht="19.5" customHeight="1"/>
    <row r="36" s="39" customFormat="1" ht="19.5" customHeight="1"/>
    <row r="37" s="39" customFormat="1" ht="19.5" customHeight="1"/>
    <row r="38" s="39" customFormat="1" ht="19.5" customHeight="1"/>
    <row r="39" s="39" customFormat="1" ht="19.5" customHeight="1"/>
    <row r="40" s="39" customFormat="1" ht="19.5" customHeight="1"/>
    <row r="41" s="39" customFormat="1" ht="19.5" customHeight="1"/>
    <row r="42" s="39" customFormat="1" ht="19.5" customHeight="1"/>
    <row r="43" s="39" customFormat="1" ht="19.5" customHeight="1"/>
    <row r="44" s="39" customFormat="1" ht="19.5" customHeight="1"/>
    <row r="45" s="39" customFormat="1" ht="19.5" customHeight="1"/>
    <row r="46" s="39" customFormat="1" ht="19.5" customHeight="1"/>
    <row r="47" s="39" customFormat="1" ht="19.5" customHeight="1"/>
    <row r="48" s="39" customFormat="1" ht="19.5" customHeight="1"/>
    <row r="49" s="39" customFormat="1" ht="19.5" customHeight="1"/>
    <row r="50" s="39" customFormat="1" ht="19.5" customHeight="1"/>
    <row r="51" s="39" customFormat="1" ht="19.5" customHeight="1"/>
    <row r="52" s="39" customFormat="1" ht="19.5" customHeight="1"/>
    <row r="53" s="39" customFormat="1" ht="19.5" customHeight="1"/>
    <row r="54" s="39" customFormat="1" ht="19.5" customHeight="1"/>
    <row r="55" s="39" customFormat="1" ht="19.5" customHeight="1"/>
    <row r="56" s="39" customFormat="1" ht="19.5" customHeight="1"/>
    <row r="57" s="39" customFormat="1" ht="19.5" customHeight="1"/>
    <row r="58" s="39" customFormat="1" ht="19.5" customHeight="1"/>
    <row r="59" s="39" customFormat="1" ht="19.5" customHeight="1"/>
    <row r="60" s="39" customFormat="1" ht="19.5" customHeight="1"/>
    <row r="61" s="39" customFormat="1" ht="19.5" customHeight="1"/>
    <row r="62" s="39" customFormat="1" ht="19.5" customHeight="1"/>
    <row r="63" s="39" customFormat="1" ht="19.5" customHeight="1"/>
    <row r="64" s="39" customFormat="1" ht="19.5" customHeight="1"/>
    <row r="65" s="39" customFormat="1" ht="19.5" customHeight="1"/>
    <row r="66" s="39" customFormat="1" ht="19.5" customHeight="1"/>
    <row r="67" s="39" customFormat="1" ht="19.5" customHeight="1"/>
    <row r="68" s="39" customFormat="1" ht="19.5" customHeight="1"/>
    <row r="69" s="39" customFormat="1" ht="19.5" customHeight="1"/>
    <row r="70" s="39" customFormat="1" ht="19.5" customHeight="1"/>
    <row r="71" s="39" customFormat="1" ht="19.5" customHeight="1"/>
    <row r="72" s="39" customFormat="1" ht="19.5" customHeight="1"/>
    <row r="73" s="39" customFormat="1" ht="19.5" customHeight="1"/>
    <row r="74" s="39" customFormat="1" ht="19.5" customHeight="1"/>
    <row r="75" s="39" customFormat="1" ht="19.5" customHeight="1"/>
    <row r="76" s="39" customFormat="1" ht="19.5" customHeight="1"/>
    <row r="77" s="39" customFormat="1" ht="19.5" customHeight="1"/>
    <row r="78" s="39" customFormat="1" ht="19.5" customHeight="1"/>
    <row r="79" s="39" customFormat="1" ht="19.5" customHeight="1"/>
    <row r="80" s="39" customFormat="1" ht="19.5" customHeight="1"/>
    <row r="81" s="39" customFormat="1" ht="19.5" customHeight="1"/>
    <row r="82" s="39" customFormat="1" ht="19.5" customHeight="1"/>
    <row r="83" s="39" customFormat="1" ht="19.5" customHeight="1"/>
    <row r="84" s="39" customFormat="1" ht="19.5" customHeight="1"/>
    <row r="85" s="39" customFormat="1" ht="19.5" customHeight="1"/>
    <row r="86" s="39" customFormat="1" ht="19.5" customHeight="1"/>
    <row r="87" s="39" customFormat="1" ht="19.5" customHeight="1"/>
    <row r="88" s="39" customFormat="1" ht="19.5" customHeight="1"/>
    <row r="89" s="39" customFormat="1" ht="19.5" customHeight="1"/>
    <row r="90" s="39" customFormat="1" ht="19.5" customHeight="1"/>
    <row r="91" s="39" customFormat="1" ht="19.5" customHeight="1"/>
    <row r="92" s="39" customFormat="1" ht="19.5" customHeight="1"/>
    <row r="93" s="39" customFormat="1" ht="19.5" customHeight="1"/>
    <row r="94" s="39" customFormat="1" ht="19.5" customHeight="1"/>
    <row r="95" s="39" customFormat="1" ht="19.5" customHeight="1"/>
    <row r="96" s="39" customFormat="1" ht="19.5" customHeight="1"/>
    <row r="97" s="39" customFormat="1" ht="19.5" customHeight="1"/>
    <row r="98" s="39" customFormat="1" ht="19.5" customHeight="1"/>
    <row r="99" s="39" customFormat="1" ht="19.5" customHeight="1"/>
    <row r="100" s="39" customFormat="1" ht="19.5" customHeight="1"/>
    <row r="101" s="39" customFormat="1" ht="19.5" customHeight="1"/>
    <row r="102" s="39" customFormat="1" ht="19.5" customHeight="1"/>
    <row r="103" s="39" customFormat="1" ht="19.5" customHeight="1"/>
    <row r="104" s="39" customFormat="1" ht="19.5" customHeight="1"/>
    <row r="105" s="39" customFormat="1" ht="19.5" customHeight="1"/>
    <row r="106" s="39" customFormat="1" ht="19.5" customHeight="1"/>
    <row r="107" s="39" customFormat="1" ht="19.5" customHeight="1"/>
    <row r="108" s="39" customFormat="1" ht="19.5" customHeight="1"/>
    <row r="109" s="39" customFormat="1" ht="19.5" customHeight="1"/>
    <row r="110" s="39" customFormat="1" ht="19.5" customHeight="1"/>
    <row r="111" s="39" customFormat="1" ht="19.5" customHeight="1"/>
    <row r="112" s="39" customFormat="1" ht="19.5" customHeight="1"/>
    <row r="113" s="39" customFormat="1" ht="19.5" customHeight="1"/>
    <row r="114" s="39" customFormat="1" ht="19.5" customHeight="1"/>
    <row r="115" s="39" customFormat="1" ht="19.5" customHeight="1"/>
    <row r="116" s="39" customFormat="1" ht="19.5" customHeight="1"/>
    <row r="117" s="39" customFormat="1" ht="19.5" customHeight="1"/>
    <row r="118" s="39" customFormat="1" ht="19.5" customHeight="1"/>
    <row r="119" s="39" customFormat="1" ht="19.5" customHeight="1"/>
    <row r="120" s="39" customFormat="1" ht="19.5" customHeight="1"/>
    <row r="121" s="39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R1"/>
  </mergeCells>
  <printOptions horizontalCentered="1"/>
  <pageMargins left="0.71" right="0.71" top="0.75" bottom="0.75" header="0.31" footer="0.31"/>
  <pageSetup fitToHeight="200" fitToWidth="1" horizontalDpi="600" verticalDpi="600" orientation="portrait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workbookViewId="0" topLeftCell="A1">
      <pane xSplit="1" ySplit="3" topLeftCell="B4" activePane="bottomRight" state="frozen"/>
      <selection pane="bottomRight" activeCell="D42" sqref="D42"/>
    </sheetView>
  </sheetViews>
  <sheetFormatPr defaultColWidth="8.7109375" defaultRowHeight="15"/>
  <cols>
    <col min="1" max="1" width="38.7109375" style="41" customWidth="1"/>
    <col min="2" max="3" width="14.7109375" style="41" bestFit="1" customWidth="1"/>
    <col min="4" max="4" width="25.421875" style="41" customWidth="1"/>
    <col min="5" max="5" width="8.7109375" style="41" customWidth="1"/>
    <col min="6" max="6" width="13.421875" style="41" customWidth="1"/>
    <col min="7" max="16384" width="8.7109375" style="41" customWidth="1"/>
  </cols>
  <sheetData>
    <row r="1" spans="1:4" s="94" customFormat="1" ht="30" customHeight="1">
      <c r="A1" s="95" t="s">
        <v>1279</v>
      </c>
      <c r="B1" s="95"/>
      <c r="C1" s="95"/>
      <c r="D1" s="95"/>
    </row>
    <row r="2" spans="2:4" ht="15">
      <c r="B2" s="42"/>
      <c r="C2" s="42"/>
      <c r="D2" s="43" t="s">
        <v>34</v>
      </c>
    </row>
    <row r="3" spans="1:4" s="70" customFormat="1" ht="19.5" customHeight="1">
      <c r="A3" s="11" t="s">
        <v>35</v>
      </c>
      <c r="B3" s="11" t="s">
        <v>36</v>
      </c>
      <c r="C3" s="11" t="s">
        <v>37</v>
      </c>
      <c r="D3" s="55" t="s">
        <v>32</v>
      </c>
    </row>
    <row r="4" spans="1:4" s="84" customFormat="1" ht="19.5" customHeight="1">
      <c r="A4" s="44" t="s">
        <v>1280</v>
      </c>
      <c r="B4" s="96">
        <f>SUM(B5:B11)</f>
        <v>56796.9</v>
      </c>
      <c r="C4" s="44">
        <f>SUM(C5:C11)</f>
        <v>81687</v>
      </c>
      <c r="D4" s="46">
        <f>C4/B4*100%</f>
        <v>1.4382299033926147</v>
      </c>
    </row>
    <row r="5" spans="1:4" s="84" customFormat="1" ht="19.5" customHeight="1">
      <c r="A5" s="44" t="s">
        <v>1281</v>
      </c>
      <c r="B5" s="96">
        <v>18904.9</v>
      </c>
      <c r="C5" s="44">
        <v>19593</v>
      </c>
      <c r="D5" s="46">
        <f aca="true" t="shared" si="0" ref="D5:D66">C5/B5*100%</f>
        <v>1.0363979708964342</v>
      </c>
    </row>
    <row r="6" spans="1:4" s="84" customFormat="1" ht="19.5" customHeight="1">
      <c r="A6" s="44" t="s">
        <v>1282</v>
      </c>
      <c r="B6" s="96">
        <v>16810.9</v>
      </c>
      <c r="C6" s="44">
        <v>31997</v>
      </c>
      <c r="D6" s="46">
        <f t="shared" si="0"/>
        <v>1.9033484227495254</v>
      </c>
    </row>
    <row r="7" spans="1:4" s="84" customFormat="1" ht="19.5" customHeight="1">
      <c r="A7" s="44" t="s">
        <v>1283</v>
      </c>
      <c r="B7" s="97">
        <v>533.7</v>
      </c>
      <c r="C7" s="44">
        <v>1555</v>
      </c>
      <c r="D7" s="46">
        <f t="shared" si="0"/>
        <v>2.913621884954094</v>
      </c>
    </row>
    <row r="8" spans="1:4" s="84" customFormat="1" ht="19.5" customHeight="1">
      <c r="A8" s="44" t="s">
        <v>1284</v>
      </c>
      <c r="B8" s="96">
        <v>7943.8</v>
      </c>
      <c r="C8" s="44">
        <v>21975</v>
      </c>
      <c r="D8" s="46">
        <f t="shared" si="0"/>
        <v>2.7663083159193333</v>
      </c>
    </row>
    <row r="9" spans="1:4" s="84" customFormat="1" ht="19.5" customHeight="1">
      <c r="A9" s="44" t="s">
        <v>1285</v>
      </c>
      <c r="B9" s="97">
        <v>1</v>
      </c>
      <c r="C9" s="44">
        <v>0</v>
      </c>
      <c r="D9" s="46">
        <f t="shared" si="0"/>
        <v>0</v>
      </c>
    </row>
    <row r="10" spans="1:4" s="84" customFormat="1" ht="19.5" customHeight="1">
      <c r="A10" s="44" t="s">
        <v>1286</v>
      </c>
      <c r="B10" s="96">
        <v>8912.7</v>
      </c>
      <c r="C10" s="44">
        <v>3835</v>
      </c>
      <c r="D10" s="46">
        <f t="shared" si="0"/>
        <v>0.43028487439272045</v>
      </c>
    </row>
    <row r="11" spans="1:4" s="84" customFormat="1" ht="19.5" customHeight="1">
      <c r="A11" s="44" t="s">
        <v>1287</v>
      </c>
      <c r="B11" s="96">
        <v>3689.9</v>
      </c>
      <c r="C11" s="98">
        <v>2732</v>
      </c>
      <c r="D11" s="46">
        <f t="shared" si="0"/>
        <v>0.7403994688202932</v>
      </c>
    </row>
    <row r="12" spans="1:4" s="84" customFormat="1" ht="19.5" customHeight="1">
      <c r="A12" s="44" t="s">
        <v>1288</v>
      </c>
      <c r="B12" s="96">
        <f>SUM(B13:B39)</f>
        <v>34739.2</v>
      </c>
      <c r="C12" s="44">
        <f>SUM(C13:C39)</f>
        <v>6400</v>
      </c>
      <c r="D12" s="46">
        <f t="shared" si="0"/>
        <v>0.1842299189388357</v>
      </c>
    </row>
    <row r="13" spans="1:4" s="84" customFormat="1" ht="19.5" customHeight="1">
      <c r="A13" s="44" t="s">
        <v>1289</v>
      </c>
      <c r="B13" s="96">
        <v>3132.6</v>
      </c>
      <c r="C13" s="44">
        <v>2573</v>
      </c>
      <c r="D13" s="46">
        <f t="shared" si="0"/>
        <v>0.821362446530039</v>
      </c>
    </row>
    <row r="14" spans="1:4" s="84" customFormat="1" ht="19.5" customHeight="1">
      <c r="A14" s="44" t="s">
        <v>1290</v>
      </c>
      <c r="B14" s="97">
        <v>626.9</v>
      </c>
      <c r="C14" s="44"/>
      <c r="D14" s="46">
        <f t="shared" si="0"/>
        <v>0</v>
      </c>
    </row>
    <row r="15" spans="1:4" s="84" customFormat="1" ht="19.5" customHeight="1">
      <c r="A15" s="44" t="s">
        <v>1291</v>
      </c>
      <c r="B15" s="97">
        <v>20.5</v>
      </c>
      <c r="C15" s="44"/>
      <c r="D15" s="46">
        <f t="shared" si="0"/>
        <v>0</v>
      </c>
    </row>
    <row r="16" spans="1:4" s="84" customFormat="1" ht="19.5" customHeight="1">
      <c r="A16" s="44" t="s">
        <v>1292</v>
      </c>
      <c r="B16" s="97">
        <v>23.7</v>
      </c>
      <c r="C16" s="44"/>
      <c r="D16" s="46">
        <f t="shared" si="0"/>
        <v>0</v>
      </c>
    </row>
    <row r="17" spans="1:4" s="84" customFormat="1" ht="19.5" customHeight="1">
      <c r="A17" s="44" t="s">
        <v>1293</v>
      </c>
      <c r="B17" s="97">
        <v>195.9</v>
      </c>
      <c r="C17" s="44"/>
      <c r="D17" s="46">
        <f t="shared" si="0"/>
        <v>0</v>
      </c>
    </row>
    <row r="18" spans="1:4" s="84" customFormat="1" ht="19.5" customHeight="1">
      <c r="A18" s="44" t="s">
        <v>1294</v>
      </c>
      <c r="B18" s="97">
        <v>318.7</v>
      </c>
      <c r="C18" s="44"/>
      <c r="D18" s="46">
        <f t="shared" si="0"/>
        <v>0</v>
      </c>
    </row>
    <row r="19" spans="1:4" s="84" customFormat="1" ht="19.5" customHeight="1">
      <c r="A19" s="44" t="s">
        <v>1295</v>
      </c>
      <c r="B19" s="97">
        <v>641.9</v>
      </c>
      <c r="C19" s="44"/>
      <c r="D19" s="46">
        <f t="shared" si="0"/>
        <v>0</v>
      </c>
    </row>
    <row r="20" spans="1:4" s="84" customFormat="1" ht="19.5" customHeight="1">
      <c r="A20" s="44" t="s">
        <v>1296</v>
      </c>
      <c r="B20" s="97"/>
      <c r="C20" s="44"/>
      <c r="D20" s="46" t="e">
        <f t="shared" si="0"/>
        <v>#DIV/0!</v>
      </c>
    </row>
    <row r="21" spans="1:4" s="84" customFormat="1" ht="19.5" customHeight="1">
      <c r="A21" s="44" t="s">
        <v>1297</v>
      </c>
      <c r="B21" s="97">
        <v>156.5</v>
      </c>
      <c r="C21" s="44"/>
      <c r="D21" s="46">
        <f t="shared" si="0"/>
        <v>0</v>
      </c>
    </row>
    <row r="22" spans="1:4" s="84" customFormat="1" ht="19.5" customHeight="1">
      <c r="A22" s="44" t="s">
        <v>1298</v>
      </c>
      <c r="B22" s="96">
        <v>1733.7</v>
      </c>
      <c r="C22" s="44"/>
      <c r="D22" s="46">
        <f t="shared" si="0"/>
        <v>0</v>
      </c>
    </row>
    <row r="23" spans="1:4" s="84" customFormat="1" ht="19.5" customHeight="1">
      <c r="A23" s="44" t="s">
        <v>1299</v>
      </c>
      <c r="B23" s="97"/>
      <c r="C23" s="44"/>
      <c r="D23" s="46" t="e">
        <f t="shared" si="0"/>
        <v>#DIV/0!</v>
      </c>
    </row>
    <row r="24" spans="1:4" s="84" customFormat="1" ht="19.5" customHeight="1">
      <c r="A24" s="44" t="s">
        <v>1300</v>
      </c>
      <c r="B24" s="96">
        <v>3258.5</v>
      </c>
      <c r="C24" s="44"/>
      <c r="D24" s="46">
        <f t="shared" si="0"/>
        <v>0</v>
      </c>
    </row>
    <row r="25" spans="1:4" s="84" customFormat="1" ht="19.5" customHeight="1">
      <c r="A25" s="44" t="s">
        <v>1301</v>
      </c>
      <c r="B25" s="97">
        <v>591.1</v>
      </c>
      <c r="C25" s="44"/>
      <c r="D25" s="46">
        <f t="shared" si="0"/>
        <v>0</v>
      </c>
    </row>
    <row r="26" spans="1:4" s="84" customFormat="1" ht="19.5" customHeight="1">
      <c r="A26" s="44" t="s">
        <v>1302</v>
      </c>
      <c r="B26" s="97">
        <v>311.9</v>
      </c>
      <c r="C26" s="44"/>
      <c r="D26" s="46">
        <f t="shared" si="0"/>
        <v>0</v>
      </c>
    </row>
    <row r="27" spans="1:4" s="84" customFormat="1" ht="19.5" customHeight="1">
      <c r="A27" s="44" t="s">
        <v>1303</v>
      </c>
      <c r="B27" s="96">
        <v>1033.1</v>
      </c>
      <c r="C27" s="44"/>
      <c r="D27" s="46">
        <f t="shared" si="0"/>
        <v>0</v>
      </c>
    </row>
    <row r="28" spans="1:4" s="84" customFormat="1" ht="19.5" customHeight="1">
      <c r="A28" s="44" t="s">
        <v>1304</v>
      </c>
      <c r="B28" s="97">
        <v>824.2</v>
      </c>
      <c r="C28" s="44"/>
      <c r="D28" s="46">
        <f t="shared" si="0"/>
        <v>0</v>
      </c>
    </row>
    <row r="29" spans="1:4" s="84" customFormat="1" ht="19.5" customHeight="1">
      <c r="A29" s="44" t="s">
        <v>1305</v>
      </c>
      <c r="B29" s="96">
        <v>4610.3</v>
      </c>
      <c r="C29" s="44"/>
      <c r="D29" s="46">
        <f t="shared" si="0"/>
        <v>0</v>
      </c>
    </row>
    <row r="30" spans="1:4" s="84" customFormat="1" ht="19.5" customHeight="1">
      <c r="A30" s="44" t="s">
        <v>1306</v>
      </c>
      <c r="B30" s="97">
        <v>194.6</v>
      </c>
      <c r="C30" s="44"/>
      <c r="D30" s="46">
        <f t="shared" si="0"/>
        <v>0</v>
      </c>
    </row>
    <row r="31" spans="1:4" s="84" customFormat="1" ht="19.5" customHeight="1">
      <c r="A31" s="44" t="s">
        <v>1307</v>
      </c>
      <c r="B31" s="97">
        <v>65.9</v>
      </c>
      <c r="C31" s="44"/>
      <c r="D31" s="46">
        <f t="shared" si="0"/>
        <v>0</v>
      </c>
    </row>
    <row r="32" spans="1:4" s="84" customFormat="1" ht="19.5" customHeight="1">
      <c r="A32" s="44" t="s">
        <v>1308</v>
      </c>
      <c r="B32" s="96">
        <v>2709.7</v>
      </c>
      <c r="C32" s="44"/>
      <c r="D32" s="46">
        <f t="shared" si="0"/>
        <v>0</v>
      </c>
    </row>
    <row r="33" spans="1:4" s="84" customFormat="1" ht="19.5" customHeight="1">
      <c r="A33" s="44" t="s">
        <v>1309</v>
      </c>
      <c r="B33" s="96">
        <v>1823.3</v>
      </c>
      <c r="C33" s="44"/>
      <c r="D33" s="46">
        <f t="shared" si="0"/>
        <v>0</v>
      </c>
    </row>
    <row r="34" spans="1:4" s="84" customFormat="1" ht="19.5" customHeight="1">
      <c r="A34" s="44" t="s">
        <v>1310</v>
      </c>
      <c r="B34" s="97">
        <v>681.5</v>
      </c>
      <c r="C34" s="44">
        <v>846</v>
      </c>
      <c r="D34" s="46">
        <f t="shared" si="0"/>
        <v>1.2413793103448276</v>
      </c>
    </row>
    <row r="35" spans="1:4" s="84" customFormat="1" ht="19.5" customHeight="1">
      <c r="A35" s="44" t="s">
        <v>1311</v>
      </c>
      <c r="B35" s="97">
        <v>298.3</v>
      </c>
      <c r="C35" s="44">
        <v>461</v>
      </c>
      <c r="D35" s="46">
        <f t="shared" si="0"/>
        <v>1.5454240697284611</v>
      </c>
    </row>
    <row r="36" spans="1:4" s="84" customFormat="1" ht="19.5" customHeight="1">
      <c r="A36" s="44" t="s">
        <v>1312</v>
      </c>
      <c r="B36" s="96">
        <v>1140.4</v>
      </c>
      <c r="C36" s="44"/>
      <c r="D36" s="46">
        <f t="shared" si="0"/>
        <v>0</v>
      </c>
    </row>
    <row r="37" spans="1:4" s="84" customFormat="1" ht="19.5" customHeight="1">
      <c r="A37" s="44" t="s">
        <v>1313</v>
      </c>
      <c r="B37" s="97">
        <v>680.5</v>
      </c>
      <c r="C37" s="44"/>
      <c r="D37" s="46">
        <f t="shared" si="0"/>
        <v>0</v>
      </c>
    </row>
    <row r="38" spans="1:4" s="84" customFormat="1" ht="19.5" customHeight="1">
      <c r="A38" s="44" t="s">
        <v>1314</v>
      </c>
      <c r="B38" s="96">
        <v>3207.1</v>
      </c>
      <c r="C38" s="44"/>
      <c r="D38" s="46">
        <f t="shared" si="0"/>
        <v>0</v>
      </c>
    </row>
    <row r="39" spans="1:4" s="84" customFormat="1" ht="19.5" customHeight="1">
      <c r="A39" s="44" t="s">
        <v>1315</v>
      </c>
      <c r="B39" s="96">
        <v>6458.4</v>
      </c>
      <c r="C39" s="44">
        <v>2520</v>
      </c>
      <c r="D39" s="46">
        <f t="shared" si="0"/>
        <v>0.39018952062430323</v>
      </c>
    </row>
    <row r="40" spans="1:4" s="84" customFormat="1" ht="19.5" customHeight="1">
      <c r="A40" s="44" t="s">
        <v>1316</v>
      </c>
      <c r="B40" s="97">
        <f>SUM(B41:B55)</f>
        <v>50685.100000000006</v>
      </c>
      <c r="C40" s="44">
        <f>SUM(C41:C55)</f>
        <v>24202</v>
      </c>
      <c r="D40" s="46">
        <f t="shared" si="0"/>
        <v>0.47749733156292473</v>
      </c>
    </row>
    <row r="41" spans="1:4" s="84" customFormat="1" ht="19.5" customHeight="1">
      <c r="A41" s="44" t="s">
        <v>1317</v>
      </c>
      <c r="B41" s="97">
        <v>266</v>
      </c>
      <c r="C41" s="44">
        <v>1457</v>
      </c>
      <c r="D41" s="46">
        <f t="shared" si="0"/>
        <v>5.477443609022556</v>
      </c>
    </row>
    <row r="42" spans="1:4" s="84" customFormat="1" ht="19.5" customHeight="1">
      <c r="A42" s="44" t="s">
        <v>1318</v>
      </c>
      <c r="B42" s="96">
        <v>14709.3</v>
      </c>
      <c r="C42" s="98">
        <v>7041</v>
      </c>
      <c r="D42" s="46">
        <f t="shared" si="0"/>
        <v>0.4786767555220167</v>
      </c>
    </row>
    <row r="43" spans="1:4" s="84" customFormat="1" ht="19.5" customHeight="1">
      <c r="A43" s="44" t="s">
        <v>1319</v>
      </c>
      <c r="B43" s="97">
        <v>52.6</v>
      </c>
      <c r="C43" s="44"/>
      <c r="D43" s="46">
        <f t="shared" si="0"/>
        <v>0</v>
      </c>
    </row>
    <row r="44" spans="1:4" s="84" customFormat="1" ht="19.5" customHeight="1">
      <c r="A44" s="44" t="s">
        <v>1320</v>
      </c>
      <c r="B44" s="96">
        <v>1195.4</v>
      </c>
      <c r="C44" s="44">
        <v>825</v>
      </c>
      <c r="D44" s="46">
        <f t="shared" si="0"/>
        <v>0.6901455579722268</v>
      </c>
    </row>
    <row r="45" spans="1:4" s="84" customFormat="1" ht="19.5" customHeight="1">
      <c r="A45" s="44" t="s">
        <v>1321</v>
      </c>
      <c r="B45" s="96">
        <v>5742.5</v>
      </c>
      <c r="C45" s="44">
        <v>7277</v>
      </c>
      <c r="D45" s="46">
        <f t="shared" si="0"/>
        <v>1.2672181105790161</v>
      </c>
    </row>
    <row r="46" spans="1:4" s="84" customFormat="1" ht="19.5" customHeight="1">
      <c r="A46" s="44" t="s">
        <v>1322</v>
      </c>
      <c r="B46" s="97">
        <v>716.1</v>
      </c>
      <c r="C46" s="44"/>
      <c r="D46" s="46">
        <f t="shared" si="0"/>
        <v>0</v>
      </c>
    </row>
    <row r="47" spans="1:4" s="84" customFormat="1" ht="19.5" customHeight="1">
      <c r="A47" s="44" t="s">
        <v>1323</v>
      </c>
      <c r="B47" s="97">
        <v>634</v>
      </c>
      <c r="C47" s="44"/>
      <c r="D47" s="46">
        <f t="shared" si="0"/>
        <v>0</v>
      </c>
    </row>
    <row r="48" spans="1:4" s="84" customFormat="1" ht="19.5" customHeight="1">
      <c r="A48" s="44" t="s">
        <v>1324</v>
      </c>
      <c r="B48" s="96">
        <v>5593.7</v>
      </c>
      <c r="C48" s="44"/>
      <c r="D48" s="46">
        <f t="shared" si="0"/>
        <v>0</v>
      </c>
    </row>
    <row r="49" spans="1:4" s="84" customFormat="1" ht="19.5" customHeight="1">
      <c r="A49" s="44" t="s">
        <v>1325</v>
      </c>
      <c r="B49" s="96">
        <v>14426.9</v>
      </c>
      <c r="C49" s="44"/>
      <c r="D49" s="46">
        <f t="shared" si="0"/>
        <v>0</v>
      </c>
    </row>
    <row r="50" spans="1:4" s="84" customFormat="1" ht="19.5" customHeight="1">
      <c r="A50" s="44" t="s">
        <v>1326</v>
      </c>
      <c r="B50" s="96">
        <v>4235.3</v>
      </c>
      <c r="C50" s="44">
        <v>6645</v>
      </c>
      <c r="D50" s="46">
        <f t="shared" si="0"/>
        <v>1.5689561542275634</v>
      </c>
    </row>
    <row r="51" spans="1:4" s="84" customFormat="1" ht="19.5" customHeight="1">
      <c r="A51" s="44" t="s">
        <v>1327</v>
      </c>
      <c r="B51" s="97"/>
      <c r="C51" s="44"/>
      <c r="D51" s="46" t="e">
        <f t="shared" si="0"/>
        <v>#DIV/0!</v>
      </c>
    </row>
    <row r="52" spans="1:4" s="84" customFormat="1" ht="19.5" customHeight="1">
      <c r="A52" s="44" t="s">
        <v>1328</v>
      </c>
      <c r="B52" s="97">
        <v>520</v>
      </c>
      <c r="C52" s="44"/>
      <c r="D52" s="46">
        <f t="shared" si="0"/>
        <v>0</v>
      </c>
    </row>
    <row r="53" spans="1:4" s="84" customFormat="1" ht="19.5" customHeight="1">
      <c r="A53" s="44" t="s">
        <v>1329</v>
      </c>
      <c r="B53" s="97"/>
      <c r="C53" s="44"/>
      <c r="D53" s="46" t="e">
        <f t="shared" si="0"/>
        <v>#DIV/0!</v>
      </c>
    </row>
    <row r="54" spans="1:4" s="84" customFormat="1" ht="19.5" customHeight="1">
      <c r="A54" s="44" t="s">
        <v>1330</v>
      </c>
      <c r="B54" s="97"/>
      <c r="C54" s="44"/>
      <c r="D54" s="46" t="e">
        <f t="shared" si="0"/>
        <v>#DIV/0!</v>
      </c>
    </row>
    <row r="55" spans="1:4" s="84" customFormat="1" ht="19.5" customHeight="1">
      <c r="A55" s="44" t="s">
        <v>1331</v>
      </c>
      <c r="B55" s="96">
        <v>2593.3</v>
      </c>
      <c r="C55" s="44">
        <v>957</v>
      </c>
      <c r="D55" s="46">
        <f t="shared" si="0"/>
        <v>0.36902787953572663</v>
      </c>
    </row>
    <row r="56" spans="1:4" s="84" customFormat="1" ht="19.5" customHeight="1">
      <c r="A56" s="44" t="s">
        <v>1332</v>
      </c>
      <c r="B56" s="96">
        <f>SUM(B57:B65)</f>
        <v>57247.3</v>
      </c>
      <c r="C56" s="44">
        <f>SUM(C57:C65)</f>
        <v>0</v>
      </c>
      <c r="D56" s="46">
        <f t="shared" si="0"/>
        <v>0</v>
      </c>
    </row>
    <row r="57" spans="1:4" s="84" customFormat="1" ht="19.5" customHeight="1">
      <c r="A57" s="44" t="s">
        <v>1333</v>
      </c>
      <c r="B57" s="96">
        <v>2504.2</v>
      </c>
      <c r="C57" s="44"/>
      <c r="D57" s="46">
        <f t="shared" si="0"/>
        <v>0</v>
      </c>
    </row>
    <row r="58" spans="1:4" s="84" customFormat="1" ht="19.5" customHeight="1">
      <c r="A58" s="44" t="s">
        <v>1334</v>
      </c>
      <c r="B58" s="96">
        <v>2433.2</v>
      </c>
      <c r="C58" s="44"/>
      <c r="D58" s="46">
        <f t="shared" si="0"/>
        <v>0</v>
      </c>
    </row>
    <row r="59" spans="1:4" s="84" customFormat="1" ht="19.5" customHeight="1">
      <c r="A59" s="44" t="s">
        <v>1335</v>
      </c>
      <c r="B59" s="96">
        <v>4403</v>
      </c>
      <c r="C59" s="44"/>
      <c r="D59" s="46">
        <f t="shared" si="0"/>
        <v>0</v>
      </c>
    </row>
    <row r="60" spans="1:4" s="84" customFormat="1" ht="19.5" customHeight="1">
      <c r="A60" s="44" t="s">
        <v>1336</v>
      </c>
      <c r="B60" s="96">
        <v>47188.4</v>
      </c>
      <c r="C60" s="44"/>
      <c r="D60" s="46">
        <f t="shared" si="0"/>
        <v>0</v>
      </c>
    </row>
    <row r="61" spans="1:4" s="84" customFormat="1" ht="19.5" customHeight="1">
      <c r="A61" s="44" t="s">
        <v>1337</v>
      </c>
      <c r="B61" s="97">
        <v>252</v>
      </c>
      <c r="C61" s="44"/>
      <c r="D61" s="46">
        <f t="shared" si="0"/>
        <v>0</v>
      </c>
    </row>
    <row r="62" spans="1:4" s="84" customFormat="1" ht="19.5" customHeight="1">
      <c r="A62" s="44" t="s">
        <v>1338</v>
      </c>
      <c r="B62" s="97">
        <v>142.7</v>
      </c>
      <c r="C62" s="44"/>
      <c r="D62" s="46">
        <f t="shared" si="0"/>
        <v>0</v>
      </c>
    </row>
    <row r="63" spans="1:4" s="84" customFormat="1" ht="19.5" customHeight="1">
      <c r="A63" s="44" t="s">
        <v>1339</v>
      </c>
      <c r="B63" s="97"/>
      <c r="C63" s="44"/>
      <c r="D63" s="46" t="e">
        <f t="shared" si="0"/>
        <v>#DIV/0!</v>
      </c>
    </row>
    <row r="64" spans="1:4" s="84" customFormat="1" ht="19.5" customHeight="1">
      <c r="A64" s="44" t="s">
        <v>1340</v>
      </c>
      <c r="B64" s="97"/>
      <c r="C64" s="44"/>
      <c r="D64" s="46" t="e">
        <f t="shared" si="0"/>
        <v>#DIV/0!</v>
      </c>
    </row>
    <row r="65" spans="1:4" s="84" customFormat="1" ht="19.5" customHeight="1">
      <c r="A65" s="44" t="s">
        <v>1341</v>
      </c>
      <c r="B65" s="97">
        <v>323.8</v>
      </c>
      <c r="C65" s="44"/>
      <c r="D65" s="46">
        <f t="shared" si="0"/>
        <v>0</v>
      </c>
    </row>
    <row r="66" spans="1:4" s="84" customFormat="1" ht="19.5" customHeight="1">
      <c r="A66" s="44" t="s">
        <v>1342</v>
      </c>
      <c r="B66" s="96">
        <f>SUM(B4,B12,B40,B56)</f>
        <v>199468.5</v>
      </c>
      <c r="C66" s="96">
        <f>SUM(C4,C12,C40,C56)</f>
        <v>112289</v>
      </c>
      <c r="D66" s="46">
        <f t="shared" si="0"/>
        <v>0.562941015749354</v>
      </c>
    </row>
    <row r="67" s="84" customFormat="1" ht="19.5" customHeight="1"/>
    <row r="68" s="84" customFormat="1" ht="19.5" customHeight="1"/>
    <row r="69" s="84" customFormat="1" ht="19.5" customHeight="1"/>
    <row r="70" s="84" customFormat="1" ht="19.5" customHeight="1"/>
    <row r="71" s="84" customFormat="1" ht="19.5" customHeight="1"/>
    <row r="72" s="84" customFormat="1" ht="19.5" customHeight="1"/>
    <row r="73" s="84" customFormat="1" ht="19.5" customHeight="1"/>
    <row r="74" s="84" customFormat="1" ht="19.5" customHeight="1"/>
    <row r="75" s="84" customFormat="1" ht="19.5" customHeight="1"/>
    <row r="76" s="84" customFormat="1" ht="19.5" customHeight="1"/>
    <row r="77" s="84" customFormat="1" ht="19.5" customHeight="1"/>
    <row r="78" s="84" customFormat="1" ht="19.5" customHeight="1"/>
    <row r="79" s="84" customFormat="1" ht="19.5" customHeight="1"/>
    <row r="80" s="84" customFormat="1" ht="19.5" customHeight="1"/>
    <row r="81" s="84" customFormat="1" ht="19.5" customHeight="1"/>
    <row r="82" s="84" customFormat="1" ht="19.5" customHeight="1"/>
    <row r="83" s="84" customFormat="1" ht="19.5" customHeight="1"/>
    <row r="84" s="84" customFormat="1" ht="19.5" customHeight="1"/>
    <row r="85" s="84" customFormat="1" ht="19.5" customHeight="1"/>
    <row r="86" s="84" customFormat="1" ht="19.5" customHeight="1"/>
    <row r="87" s="84" customFormat="1" ht="19.5" customHeight="1"/>
    <row r="88" s="84" customFormat="1" ht="19.5" customHeight="1"/>
    <row r="89" s="84" customFormat="1" ht="19.5" customHeight="1"/>
    <row r="90" s="84" customFormat="1" ht="19.5" customHeight="1"/>
    <row r="91" s="84" customFormat="1" ht="19.5" customHeight="1"/>
    <row r="92" s="84" customFormat="1" ht="19.5" customHeight="1"/>
    <row r="93" s="84" customFormat="1" ht="19.5" customHeight="1"/>
    <row r="94" s="84" customFormat="1" ht="19.5" customHeight="1"/>
    <row r="95" s="84" customFormat="1" ht="19.5" customHeight="1"/>
    <row r="96" s="84" customFormat="1" ht="19.5" customHeight="1"/>
    <row r="97" s="84" customFormat="1" ht="19.5" customHeight="1"/>
    <row r="98" s="84" customFormat="1" ht="19.5" customHeight="1"/>
    <row r="99" s="84" customFormat="1" ht="19.5" customHeight="1"/>
    <row r="100" s="84" customFormat="1" ht="19.5" customHeight="1"/>
    <row r="101" s="84" customFormat="1" ht="19.5" customHeight="1"/>
    <row r="102" s="84" customFormat="1" ht="19.5" customHeight="1"/>
    <row r="103" s="84" customFormat="1" ht="19.5" customHeight="1"/>
    <row r="104" s="84" customFormat="1" ht="19.5" customHeight="1"/>
    <row r="105" s="84" customFormat="1" ht="19.5" customHeight="1"/>
    <row r="106" s="84" customFormat="1" ht="19.5" customHeight="1"/>
    <row r="107" s="84" customFormat="1" ht="19.5" customHeight="1"/>
    <row r="108" s="84" customFormat="1" ht="19.5" customHeight="1"/>
    <row r="109" s="84" customFormat="1" ht="19.5" customHeight="1"/>
    <row r="110" s="84" customFormat="1" ht="19.5" customHeight="1"/>
    <row r="111" s="84" customFormat="1" ht="19.5" customHeight="1"/>
    <row r="112" s="84" customFormat="1" ht="19.5" customHeight="1"/>
    <row r="113" s="84" customFormat="1" ht="19.5" customHeight="1"/>
    <row r="114" s="84" customFormat="1" ht="19.5" customHeight="1"/>
    <row r="115" s="84" customFormat="1" ht="19.5" customHeight="1"/>
    <row r="116" s="84" customFormat="1" ht="19.5" customHeight="1"/>
    <row r="117" s="84" customFormat="1" ht="19.5" customHeight="1"/>
    <row r="118" s="84" customFormat="1" ht="19.5" customHeight="1"/>
    <row r="119" s="84" customFormat="1" ht="19.5" customHeight="1"/>
    <row r="120" s="84" customFormat="1" ht="19.5" customHeight="1"/>
    <row r="121" s="84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printOptions horizontalCentered="1"/>
  <pageMargins left="0.71" right="0.71" top="0.75" bottom="0.75" header="0.31" footer="0.31"/>
  <pageSetup fitToHeight="200" fitToWidth="1" horizontalDpi="600" verticalDpi="600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 topLeftCell="A1">
      <selection activeCell="B10" sqref="B10"/>
    </sheetView>
  </sheetViews>
  <sheetFormatPr defaultColWidth="8.7109375" defaultRowHeight="15"/>
  <cols>
    <col min="1" max="1" width="47.8515625" style="41" customWidth="1"/>
    <col min="2" max="2" width="51.7109375" style="41" customWidth="1"/>
    <col min="3" max="16384" width="9.00390625" style="41" bestFit="1" customWidth="1"/>
  </cols>
  <sheetData>
    <row r="1" spans="1:4" s="83" customFormat="1" ht="30" customHeight="1">
      <c r="A1" s="85" t="s">
        <v>1343</v>
      </c>
      <c r="B1" s="85"/>
      <c r="C1" s="86"/>
      <c r="D1" s="86"/>
    </row>
    <row r="2" ht="14.25" customHeight="1"/>
    <row r="3" s="84" customFormat="1" ht="19.5" customHeight="1">
      <c r="B3" s="87" t="s">
        <v>1</v>
      </c>
    </row>
    <row r="4" spans="1:2" s="70" customFormat="1" ht="19.5" customHeight="1">
      <c r="A4" s="11" t="s">
        <v>1344</v>
      </c>
      <c r="B4" s="11" t="s">
        <v>1345</v>
      </c>
    </row>
    <row r="5" spans="1:2" s="84" customFormat="1" ht="19.5" customHeight="1">
      <c r="A5" s="88" t="s">
        <v>1346</v>
      </c>
      <c r="B5" s="44">
        <f>B6+B7+B8</f>
        <v>1979.2</v>
      </c>
    </row>
    <row r="6" spans="1:2" s="84" customFormat="1" ht="19.5" customHeight="1">
      <c r="A6" s="89" t="s">
        <v>1347</v>
      </c>
      <c r="B6" s="90">
        <v>3</v>
      </c>
    </row>
    <row r="7" spans="1:2" s="84" customFormat="1" ht="19.5" customHeight="1">
      <c r="A7" s="89" t="s">
        <v>1348</v>
      </c>
      <c r="B7" s="90">
        <v>959.74</v>
      </c>
    </row>
    <row r="8" spans="1:2" s="84" customFormat="1" ht="19.5" customHeight="1">
      <c r="A8" s="89" t="s">
        <v>1349</v>
      </c>
      <c r="B8" s="90">
        <v>1016.46</v>
      </c>
    </row>
    <row r="9" spans="1:2" s="84" customFormat="1" ht="19.5" customHeight="1">
      <c r="A9" s="89" t="s">
        <v>1350</v>
      </c>
      <c r="B9" s="90">
        <v>946.46</v>
      </c>
    </row>
    <row r="10" spans="1:2" s="84" customFormat="1" ht="19.5" customHeight="1">
      <c r="A10" s="89" t="s">
        <v>1351</v>
      </c>
      <c r="B10" s="44">
        <v>70</v>
      </c>
    </row>
    <row r="11" s="84" customFormat="1" ht="19.5" customHeight="1"/>
    <row r="12" spans="1:2" s="84" customFormat="1" ht="321" customHeight="1">
      <c r="A12" s="91" t="s">
        <v>1352</v>
      </c>
      <c r="B12" s="92"/>
    </row>
    <row r="13" s="84" customFormat="1" ht="19.5" customHeight="1">
      <c r="A13" s="93"/>
    </row>
    <row r="14" s="84" customFormat="1" ht="19.5" customHeight="1">
      <c r="A14" s="93"/>
    </row>
    <row r="15" s="84" customFormat="1" ht="19.5" customHeight="1"/>
    <row r="16" s="84" customFormat="1" ht="19.5" customHeight="1"/>
    <row r="17" s="84" customFormat="1" ht="19.5" customHeight="1"/>
    <row r="18" s="84" customFormat="1" ht="19.5" customHeight="1"/>
    <row r="19" s="84" customFormat="1" ht="19.5" customHeight="1"/>
    <row r="20" s="84" customFormat="1" ht="19.5" customHeight="1"/>
    <row r="21" s="84" customFormat="1" ht="19.5" customHeight="1"/>
    <row r="22" s="84" customFormat="1" ht="19.5" customHeight="1"/>
    <row r="23" s="84" customFormat="1" ht="19.5" customHeight="1"/>
    <row r="24" s="84" customFormat="1" ht="19.5" customHeight="1"/>
    <row r="25" s="84" customFormat="1" ht="19.5" customHeight="1"/>
    <row r="26" s="84" customFormat="1" ht="19.5" customHeight="1"/>
    <row r="27" s="84" customFormat="1" ht="19.5" customHeight="1"/>
    <row r="28" s="84" customFormat="1" ht="19.5" customHeight="1"/>
    <row r="29" s="84" customFormat="1" ht="19.5" customHeight="1"/>
    <row r="30" s="84" customFormat="1" ht="19.5" customHeight="1"/>
    <row r="31" s="84" customFormat="1" ht="19.5" customHeight="1"/>
    <row r="32" s="84" customFormat="1" ht="19.5" customHeight="1"/>
    <row r="33" s="84" customFormat="1" ht="19.5" customHeight="1"/>
    <row r="34" s="84" customFormat="1" ht="19.5" customHeight="1"/>
    <row r="35" s="84" customFormat="1" ht="19.5" customHeight="1"/>
    <row r="36" s="84" customFormat="1" ht="19.5" customHeight="1"/>
    <row r="37" s="84" customFormat="1" ht="19.5" customHeight="1"/>
    <row r="38" s="84" customFormat="1" ht="19.5" customHeight="1"/>
    <row r="39" s="84" customFormat="1" ht="19.5" customHeight="1"/>
    <row r="40" s="84" customFormat="1" ht="19.5" customHeight="1"/>
    <row r="41" s="84" customFormat="1" ht="19.5" customHeight="1"/>
    <row r="42" s="84" customFormat="1" ht="19.5" customHeight="1"/>
    <row r="43" s="84" customFormat="1" ht="19.5" customHeight="1"/>
    <row r="44" s="84" customFormat="1" ht="19.5" customHeight="1"/>
    <row r="45" s="84" customFormat="1" ht="19.5" customHeight="1"/>
    <row r="46" s="84" customFormat="1" ht="19.5" customHeight="1"/>
    <row r="47" s="84" customFormat="1" ht="19.5" customHeight="1"/>
    <row r="48" s="84" customFormat="1" ht="19.5" customHeight="1"/>
    <row r="49" s="84" customFormat="1" ht="19.5" customHeight="1"/>
    <row r="50" s="84" customFormat="1" ht="19.5" customHeight="1"/>
    <row r="51" s="84" customFormat="1" ht="19.5" customHeight="1"/>
    <row r="52" s="84" customFormat="1" ht="19.5" customHeight="1"/>
    <row r="53" s="84" customFormat="1" ht="19.5" customHeight="1"/>
    <row r="54" s="84" customFormat="1" ht="19.5" customHeight="1"/>
    <row r="55" s="84" customFormat="1" ht="19.5" customHeight="1"/>
    <row r="56" s="84" customFormat="1" ht="19.5" customHeight="1"/>
    <row r="57" s="84" customFormat="1" ht="19.5" customHeight="1"/>
    <row r="58" s="84" customFormat="1" ht="19.5" customHeight="1"/>
    <row r="59" s="84" customFormat="1" ht="19.5" customHeight="1"/>
    <row r="60" s="84" customFormat="1" ht="19.5" customHeight="1"/>
    <row r="61" s="84" customFormat="1" ht="19.5" customHeight="1"/>
    <row r="62" s="84" customFormat="1" ht="19.5" customHeight="1"/>
    <row r="63" s="84" customFormat="1" ht="19.5" customHeight="1"/>
    <row r="64" s="84" customFormat="1" ht="19.5" customHeight="1"/>
    <row r="65" s="84" customFormat="1" ht="19.5" customHeight="1"/>
    <row r="66" s="84" customFormat="1" ht="19.5" customHeight="1"/>
    <row r="67" s="84" customFormat="1" ht="19.5" customHeight="1"/>
    <row r="68" s="84" customFormat="1" ht="19.5" customHeight="1"/>
    <row r="69" s="84" customFormat="1" ht="19.5" customHeight="1"/>
    <row r="70" s="84" customFormat="1" ht="19.5" customHeight="1"/>
    <row r="71" s="84" customFormat="1" ht="19.5" customHeight="1"/>
    <row r="72" s="84" customFormat="1" ht="19.5" customHeight="1"/>
    <row r="73" s="84" customFormat="1" ht="19.5" customHeight="1"/>
    <row r="74" s="84" customFormat="1" ht="19.5" customHeight="1"/>
    <row r="75" s="84" customFormat="1" ht="19.5" customHeight="1"/>
    <row r="76" s="84" customFormat="1" ht="19.5" customHeight="1"/>
    <row r="77" s="84" customFormat="1" ht="19.5" customHeight="1"/>
    <row r="78" s="84" customFormat="1" ht="19.5" customHeight="1"/>
    <row r="79" s="84" customFormat="1" ht="19.5" customHeight="1"/>
    <row r="80" s="84" customFormat="1" ht="19.5" customHeight="1"/>
    <row r="81" s="84" customFormat="1" ht="19.5" customHeight="1"/>
    <row r="82" s="84" customFormat="1" ht="19.5" customHeight="1"/>
    <row r="83" s="84" customFormat="1" ht="19.5" customHeight="1"/>
    <row r="84" s="84" customFormat="1" ht="19.5" customHeight="1"/>
    <row r="85" s="84" customFormat="1" ht="19.5" customHeight="1"/>
    <row r="86" s="84" customFormat="1" ht="19.5" customHeight="1"/>
    <row r="87" s="84" customFormat="1" ht="19.5" customHeight="1"/>
    <row r="88" s="84" customFormat="1" ht="19.5" customHeight="1"/>
    <row r="89" s="84" customFormat="1" ht="19.5" customHeight="1"/>
    <row r="90" s="84" customFormat="1" ht="19.5" customHeight="1"/>
    <row r="91" s="84" customFormat="1" ht="19.5" customHeight="1"/>
    <row r="92" s="84" customFormat="1" ht="19.5" customHeight="1"/>
    <row r="93" s="84" customFormat="1" ht="19.5" customHeight="1"/>
    <row r="94" s="84" customFormat="1" ht="19.5" customHeight="1"/>
    <row r="95" s="84" customFormat="1" ht="19.5" customHeight="1"/>
    <row r="96" s="84" customFormat="1" ht="19.5" customHeight="1"/>
    <row r="97" s="84" customFormat="1" ht="19.5" customHeight="1"/>
    <row r="98" s="84" customFormat="1" ht="19.5" customHeight="1"/>
    <row r="99" s="84" customFormat="1" ht="19.5" customHeight="1"/>
    <row r="100" s="84" customFormat="1" ht="19.5" customHeight="1"/>
    <row r="101" s="84" customFormat="1" ht="19.5" customHeight="1"/>
    <row r="102" s="84" customFormat="1" ht="19.5" customHeight="1"/>
    <row r="103" s="84" customFormat="1" ht="19.5" customHeight="1"/>
    <row r="104" s="84" customFormat="1" ht="19.5" customHeight="1"/>
    <row r="105" s="84" customFormat="1" ht="19.5" customHeight="1"/>
    <row r="106" s="84" customFormat="1" ht="19.5" customHeight="1"/>
    <row r="107" s="84" customFormat="1" ht="19.5" customHeight="1"/>
    <row r="108" s="84" customFormat="1" ht="19.5" customHeight="1"/>
    <row r="109" s="84" customFormat="1" ht="19.5" customHeight="1"/>
    <row r="110" s="84" customFormat="1" ht="19.5" customHeight="1"/>
    <row r="111" s="84" customFormat="1" ht="19.5" customHeight="1"/>
    <row r="112" s="84" customFormat="1" ht="19.5" customHeight="1"/>
    <row r="113" s="84" customFormat="1" ht="19.5" customHeight="1"/>
    <row r="114" s="84" customFormat="1" ht="19.5" customHeight="1"/>
    <row r="115" s="84" customFormat="1" ht="19.5" customHeight="1"/>
    <row r="116" s="84" customFormat="1" ht="19.5" customHeight="1"/>
    <row r="117" s="84" customFormat="1" ht="19.5" customHeight="1"/>
    <row r="118" s="84" customFormat="1" ht="19.5" customHeight="1"/>
    <row r="119" s="84" customFormat="1" ht="19.5" customHeight="1"/>
    <row r="120" s="84" customFormat="1" ht="19.5" customHeight="1"/>
    <row r="121" s="84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4">
    <mergeCell ref="A1:B1"/>
    <mergeCell ref="A12:B12"/>
    <mergeCell ref="A13:B13"/>
    <mergeCell ref="A14:B14"/>
  </mergeCells>
  <printOptions horizontalCentered="1"/>
  <pageMargins left="0.71" right="0.71" top="0.75" bottom="0.75" header="0.31" footer="0.31"/>
  <pageSetup fitToHeight="200" fitToWidth="1" horizontalDpi="600" verticalDpi="600" orientation="portrait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pane xSplit="1" ySplit="3" topLeftCell="B30" activePane="bottomRight" state="frozen"/>
      <selection pane="bottomRight" activeCell="B17" sqref="B17"/>
    </sheetView>
  </sheetViews>
  <sheetFormatPr defaultColWidth="8.7109375" defaultRowHeight="15"/>
  <cols>
    <col min="1" max="1" width="47.140625" style="0" bestFit="1" customWidth="1"/>
    <col min="2" max="3" width="12.57421875" style="0" bestFit="1" customWidth="1"/>
    <col min="4" max="4" width="26.7109375" style="0" bestFit="1" customWidth="1"/>
    <col min="5" max="5" width="15.00390625" style="0" bestFit="1" customWidth="1"/>
    <col min="6" max="6" width="19.57421875" style="0" bestFit="1" customWidth="1"/>
  </cols>
  <sheetData>
    <row r="1" spans="1:6" s="37" customFormat="1" ht="30" customHeight="1">
      <c r="A1" s="40" t="s">
        <v>1353</v>
      </c>
      <c r="B1" s="40"/>
      <c r="C1" s="40"/>
      <c r="D1" s="40"/>
      <c r="E1" s="40"/>
      <c r="F1" s="40"/>
    </row>
    <row r="2" spans="2:6" s="41" customFormat="1" ht="15">
      <c r="B2" s="42"/>
      <c r="C2" s="42"/>
      <c r="F2" s="43" t="s">
        <v>34</v>
      </c>
    </row>
    <row r="3" spans="1:6" s="70" customFormat="1" ht="19.5" customHeight="1">
      <c r="A3" s="11" t="s">
        <v>79</v>
      </c>
      <c r="B3" s="11" t="s">
        <v>36</v>
      </c>
      <c r="C3" s="11" t="s">
        <v>37</v>
      </c>
      <c r="D3" s="11" t="s">
        <v>32</v>
      </c>
      <c r="E3" s="79" t="s">
        <v>1354</v>
      </c>
      <c r="F3" s="79" t="s">
        <v>1355</v>
      </c>
    </row>
    <row r="4" spans="1:6" s="39" customFormat="1" ht="19.5" customHeight="1">
      <c r="A4" s="44" t="s">
        <v>1356</v>
      </c>
      <c r="B4" s="44"/>
      <c r="C4" s="44"/>
      <c r="D4" s="46" t="e">
        <f>C4/B4*100%</f>
        <v>#DIV/0!</v>
      </c>
      <c r="E4" s="44"/>
      <c r="F4" s="44"/>
    </row>
    <row r="5" spans="1:6" s="39" customFormat="1" ht="19.5" customHeight="1">
      <c r="A5" s="44" t="s">
        <v>1357</v>
      </c>
      <c r="B5" s="44"/>
      <c r="C5" s="44"/>
      <c r="D5" s="46" t="e">
        <f aca="true" t="shared" si="0" ref="D5:D38">C5/B5*100%</f>
        <v>#DIV/0!</v>
      </c>
      <c r="E5" s="44"/>
      <c r="F5" s="44"/>
    </row>
    <row r="6" spans="1:6" s="39" customFormat="1" ht="19.5" customHeight="1">
      <c r="A6" s="44" t="s">
        <v>1358</v>
      </c>
      <c r="B6" s="44"/>
      <c r="C6" s="44"/>
      <c r="D6" s="46" t="e">
        <f t="shared" si="0"/>
        <v>#DIV/0!</v>
      </c>
      <c r="E6" s="44"/>
      <c r="F6" s="44"/>
    </row>
    <row r="7" spans="1:6" s="39" customFormat="1" ht="19.5" customHeight="1">
      <c r="A7" s="44" t="s">
        <v>1359</v>
      </c>
      <c r="B7" s="44"/>
      <c r="C7" s="44"/>
      <c r="D7" s="46" t="e">
        <f t="shared" si="0"/>
        <v>#DIV/0!</v>
      </c>
      <c r="E7" s="44"/>
      <c r="F7" s="44"/>
    </row>
    <row r="8" spans="1:6" s="39" customFormat="1" ht="19.5" customHeight="1">
      <c r="A8" s="44" t="s">
        <v>1360</v>
      </c>
      <c r="B8" s="44"/>
      <c r="C8" s="44"/>
      <c r="D8" s="46" t="e">
        <f t="shared" si="0"/>
        <v>#DIV/0!</v>
      </c>
      <c r="E8" s="44"/>
      <c r="F8" s="44"/>
    </row>
    <row r="9" spans="1:6" s="39" customFormat="1" ht="19.5" customHeight="1">
      <c r="A9" s="44" t="s">
        <v>1361</v>
      </c>
      <c r="B9" s="44">
        <v>128</v>
      </c>
      <c r="C9" s="44">
        <v>200</v>
      </c>
      <c r="D9" s="46">
        <f t="shared" si="0"/>
        <v>1.5625</v>
      </c>
      <c r="E9" s="44"/>
      <c r="F9" s="44"/>
    </row>
    <row r="10" spans="1:6" s="39" customFormat="1" ht="19.5" customHeight="1">
      <c r="A10" s="44" t="s">
        <v>1362</v>
      </c>
      <c r="B10" s="44">
        <v>211</v>
      </c>
      <c r="C10" s="44">
        <v>300</v>
      </c>
      <c r="D10" s="46">
        <f t="shared" si="0"/>
        <v>1.4218009478672986</v>
      </c>
      <c r="E10" s="44"/>
      <c r="F10" s="44"/>
    </row>
    <row r="11" spans="1:6" s="39" customFormat="1" ht="19.5" customHeight="1">
      <c r="A11" s="44" t="s">
        <v>1363</v>
      </c>
      <c r="B11" s="44">
        <v>9946</v>
      </c>
      <c r="C11" s="44">
        <v>21200</v>
      </c>
      <c r="D11" s="46">
        <f t="shared" si="0"/>
        <v>2.131510154836115</v>
      </c>
      <c r="E11" s="44"/>
      <c r="F11" s="44"/>
    </row>
    <row r="12" spans="1:6" s="39" customFormat="1" ht="19.5" customHeight="1">
      <c r="A12" s="44" t="s">
        <v>1364</v>
      </c>
      <c r="B12" s="44">
        <v>7713</v>
      </c>
      <c r="C12" s="44">
        <v>19500</v>
      </c>
      <c r="D12" s="46">
        <f t="shared" si="0"/>
        <v>2.528199144301828</v>
      </c>
      <c r="E12" s="44"/>
      <c r="F12" s="44"/>
    </row>
    <row r="13" spans="1:6" s="39" customFormat="1" ht="19.5" customHeight="1">
      <c r="A13" s="44" t="s">
        <v>1365</v>
      </c>
      <c r="B13" s="44">
        <v>1164</v>
      </c>
      <c r="C13" s="44"/>
      <c r="D13" s="46">
        <f t="shared" si="0"/>
        <v>0</v>
      </c>
      <c r="E13" s="44"/>
      <c r="F13" s="44"/>
    </row>
    <row r="14" spans="1:6" s="39" customFormat="1" ht="19.5" customHeight="1">
      <c r="A14" s="44" t="s">
        <v>1366</v>
      </c>
      <c r="B14" s="44"/>
      <c r="C14" s="44"/>
      <c r="D14" s="46" t="e">
        <f t="shared" si="0"/>
        <v>#DIV/0!</v>
      </c>
      <c r="E14" s="44"/>
      <c r="F14" s="44"/>
    </row>
    <row r="15" spans="1:6" s="39" customFormat="1" ht="19.5" customHeight="1">
      <c r="A15" s="44" t="s">
        <v>1367</v>
      </c>
      <c r="B15" s="44">
        <v>-4</v>
      </c>
      <c r="C15" s="44"/>
      <c r="D15" s="46">
        <f t="shared" si="0"/>
        <v>0</v>
      </c>
      <c r="E15" s="44"/>
      <c r="F15" s="44"/>
    </row>
    <row r="16" spans="1:6" s="39" customFormat="1" ht="19.5" customHeight="1">
      <c r="A16" s="44" t="s">
        <v>1368</v>
      </c>
      <c r="B16" s="44">
        <v>1073</v>
      </c>
      <c r="C16" s="44">
        <v>1700</v>
      </c>
      <c r="D16" s="46">
        <f t="shared" si="0"/>
        <v>1.5843429636533084</v>
      </c>
      <c r="E16" s="44"/>
      <c r="F16" s="44"/>
    </row>
    <row r="17" spans="1:6" s="39" customFormat="1" ht="19.5" customHeight="1">
      <c r="A17" s="44" t="s">
        <v>1369</v>
      </c>
      <c r="B17" s="44"/>
      <c r="C17" s="44"/>
      <c r="D17" s="46" t="e">
        <f t="shared" si="0"/>
        <v>#DIV/0!</v>
      </c>
      <c r="E17" s="44"/>
      <c r="F17" s="44"/>
    </row>
    <row r="18" spans="1:6" s="39" customFormat="1" ht="19.5" customHeight="1">
      <c r="A18" s="44" t="s">
        <v>1370</v>
      </c>
      <c r="B18" s="44"/>
      <c r="C18" s="44"/>
      <c r="D18" s="46" t="e">
        <f t="shared" si="0"/>
        <v>#DIV/0!</v>
      </c>
      <c r="E18" s="44"/>
      <c r="F18" s="44"/>
    </row>
    <row r="19" spans="1:6" s="39" customFormat="1" ht="19.5" customHeight="1">
      <c r="A19" s="44" t="s">
        <v>1371</v>
      </c>
      <c r="B19" s="44"/>
      <c r="C19" s="44"/>
      <c r="D19" s="46" t="e">
        <f t="shared" si="0"/>
        <v>#DIV/0!</v>
      </c>
      <c r="E19" s="44"/>
      <c r="F19" s="44"/>
    </row>
    <row r="20" spans="1:6" s="39" customFormat="1" ht="19.5" customHeight="1">
      <c r="A20" s="44" t="s">
        <v>1372</v>
      </c>
      <c r="B20" s="44"/>
      <c r="C20" s="44"/>
      <c r="D20" s="46" t="e">
        <f t="shared" si="0"/>
        <v>#DIV/0!</v>
      </c>
      <c r="E20" s="44"/>
      <c r="F20" s="44"/>
    </row>
    <row r="21" spans="1:6" s="39" customFormat="1" ht="19.5" customHeight="1">
      <c r="A21" s="44" t="s">
        <v>1373</v>
      </c>
      <c r="B21" s="44"/>
      <c r="C21" s="44"/>
      <c r="D21" s="46" t="e">
        <f t="shared" si="0"/>
        <v>#DIV/0!</v>
      </c>
      <c r="E21" s="44"/>
      <c r="F21" s="44"/>
    </row>
    <row r="22" spans="1:6" s="39" customFormat="1" ht="19.5" customHeight="1">
      <c r="A22" s="44" t="s">
        <v>1374</v>
      </c>
      <c r="B22" s="44"/>
      <c r="C22" s="44"/>
      <c r="D22" s="46" t="e">
        <f t="shared" si="0"/>
        <v>#DIV/0!</v>
      </c>
      <c r="E22" s="44"/>
      <c r="F22" s="44"/>
    </row>
    <row r="23" spans="1:6" s="39" customFormat="1" ht="19.5" customHeight="1">
      <c r="A23" s="44" t="s">
        <v>1375</v>
      </c>
      <c r="B23" s="44"/>
      <c r="C23" s="44"/>
      <c r="D23" s="46" t="e">
        <f t="shared" si="0"/>
        <v>#DIV/0!</v>
      </c>
      <c r="E23" s="44"/>
      <c r="F23" s="44"/>
    </row>
    <row r="24" spans="1:6" s="39" customFormat="1" ht="19.5" customHeight="1">
      <c r="A24" s="44" t="s">
        <v>1376</v>
      </c>
      <c r="B24" s="44"/>
      <c r="C24" s="44"/>
      <c r="D24" s="46" t="e">
        <f t="shared" si="0"/>
        <v>#DIV/0!</v>
      </c>
      <c r="E24" s="44"/>
      <c r="F24" s="44"/>
    </row>
    <row r="25" spans="1:6" s="39" customFormat="1" ht="19.5" customHeight="1">
      <c r="A25" s="44" t="s">
        <v>1377</v>
      </c>
      <c r="B25" s="44"/>
      <c r="C25" s="44"/>
      <c r="D25" s="46" t="e">
        <f t="shared" si="0"/>
        <v>#DIV/0!</v>
      </c>
      <c r="E25" s="44"/>
      <c r="F25" s="44"/>
    </row>
    <row r="26" spans="1:6" s="39" customFormat="1" ht="19.5" customHeight="1">
      <c r="A26" s="44" t="s">
        <v>1378</v>
      </c>
      <c r="B26" s="44">
        <v>302</v>
      </c>
      <c r="C26" s="44">
        <v>300</v>
      </c>
      <c r="D26" s="46">
        <f t="shared" si="0"/>
        <v>0.9933774834437086</v>
      </c>
      <c r="E26" s="44"/>
      <c r="F26" s="44"/>
    </row>
    <row r="27" spans="1:6" s="39" customFormat="1" ht="19.5" customHeight="1">
      <c r="A27" s="44" t="s">
        <v>1379</v>
      </c>
      <c r="B27" s="44"/>
      <c r="C27" s="44"/>
      <c r="D27" s="46" t="e">
        <f t="shared" si="0"/>
        <v>#DIV/0!</v>
      </c>
      <c r="E27" s="44"/>
      <c r="F27" s="44"/>
    </row>
    <row r="28" spans="1:6" s="39" customFormat="1" ht="19.5" customHeight="1">
      <c r="A28" s="44" t="s">
        <v>1380</v>
      </c>
      <c r="B28" s="44"/>
      <c r="C28" s="44"/>
      <c r="D28" s="46" t="e">
        <f t="shared" si="0"/>
        <v>#DIV/0!</v>
      </c>
      <c r="E28" s="44"/>
      <c r="F28" s="44"/>
    </row>
    <row r="29" spans="1:6" s="39" customFormat="1" ht="19.5" customHeight="1">
      <c r="A29" s="44" t="s">
        <v>1381</v>
      </c>
      <c r="B29" s="44">
        <f>B26+B11+B10+B9</f>
        <v>10587</v>
      </c>
      <c r="C29" s="44">
        <f>C26+C11+C10+C9</f>
        <v>22000</v>
      </c>
      <c r="D29" s="46">
        <f t="shared" si="0"/>
        <v>2.0780202134693493</v>
      </c>
      <c r="E29" s="44"/>
      <c r="F29" s="44"/>
    </row>
    <row r="30" spans="1:6" s="39" customFormat="1" ht="19.5" customHeight="1">
      <c r="A30" s="80" t="s">
        <v>63</v>
      </c>
      <c r="B30" s="44"/>
      <c r="C30" s="44"/>
      <c r="D30" s="46" t="e">
        <f t="shared" si="0"/>
        <v>#DIV/0!</v>
      </c>
      <c r="E30" s="44"/>
      <c r="F30" s="44"/>
    </row>
    <row r="31" spans="1:6" s="39" customFormat="1" ht="19.5" customHeight="1">
      <c r="A31" s="44" t="s">
        <v>1382</v>
      </c>
      <c r="B31" s="44"/>
      <c r="C31" s="44"/>
      <c r="D31" s="46" t="e">
        <f t="shared" si="0"/>
        <v>#DIV/0!</v>
      </c>
      <c r="E31" s="44"/>
      <c r="F31" s="44"/>
    </row>
    <row r="32" spans="1:6" s="39" customFormat="1" ht="19.5" customHeight="1">
      <c r="A32" s="44" t="s">
        <v>1383</v>
      </c>
      <c r="B32" s="44"/>
      <c r="C32" s="44"/>
      <c r="D32" s="46" t="e">
        <f t="shared" si="0"/>
        <v>#DIV/0!</v>
      </c>
      <c r="E32" s="44"/>
      <c r="F32" s="44"/>
    </row>
    <row r="33" spans="1:6" s="39" customFormat="1" ht="19.5" customHeight="1">
      <c r="A33" s="44" t="s">
        <v>1384</v>
      </c>
      <c r="B33" s="44"/>
      <c r="C33" s="44"/>
      <c r="D33" s="46" t="e">
        <f t="shared" si="0"/>
        <v>#DIV/0!</v>
      </c>
      <c r="E33" s="44"/>
      <c r="F33" s="44"/>
    </row>
    <row r="34" spans="1:6" s="39" customFormat="1" ht="19.5" customHeight="1">
      <c r="A34" s="81" t="s">
        <v>67</v>
      </c>
      <c r="B34" s="44">
        <f>SUM(B35:B37)</f>
        <v>3759</v>
      </c>
      <c r="C34" s="44">
        <f>SUM(C35:C37)</f>
        <v>3719</v>
      </c>
      <c r="D34" s="46">
        <f t="shared" si="0"/>
        <v>0.9893588720404363</v>
      </c>
      <c r="E34" s="44"/>
      <c r="F34" s="44"/>
    </row>
    <row r="35" spans="1:6" s="39" customFormat="1" ht="19.5" customHeight="1">
      <c r="A35" s="82" t="s">
        <v>1385</v>
      </c>
      <c r="B35" s="44">
        <v>3544</v>
      </c>
      <c r="C35" s="44">
        <v>3500</v>
      </c>
      <c r="D35" s="46">
        <f t="shared" si="0"/>
        <v>0.9875846501128668</v>
      </c>
      <c r="E35" s="44"/>
      <c r="F35" s="44"/>
    </row>
    <row r="36" spans="1:6" s="39" customFormat="1" ht="19.5" customHeight="1">
      <c r="A36" s="82" t="s">
        <v>1386</v>
      </c>
      <c r="B36" s="44">
        <v>215</v>
      </c>
      <c r="C36" s="44">
        <v>219</v>
      </c>
      <c r="D36" s="46">
        <f t="shared" si="0"/>
        <v>1.0186046511627906</v>
      </c>
      <c r="E36" s="44"/>
      <c r="F36" s="44"/>
    </row>
    <row r="37" spans="1:6" s="39" customFormat="1" ht="19.5" customHeight="1">
      <c r="A37" s="82" t="s">
        <v>1387</v>
      </c>
      <c r="B37" s="44"/>
      <c r="C37" s="44"/>
      <c r="D37" s="46" t="e">
        <f t="shared" si="0"/>
        <v>#DIV/0!</v>
      </c>
      <c r="E37" s="44"/>
      <c r="F37" s="44"/>
    </row>
    <row r="38" spans="1:6" s="39" customFormat="1" ht="19.5" customHeight="1">
      <c r="A38" s="44" t="s">
        <v>5</v>
      </c>
      <c r="B38" s="44">
        <f>B29+B30+B34</f>
        <v>14346</v>
      </c>
      <c r="C38" s="44">
        <f>C29+C30+C34</f>
        <v>25719</v>
      </c>
      <c r="D38" s="46">
        <f t="shared" si="0"/>
        <v>1.7927645336679214</v>
      </c>
      <c r="E38" s="44"/>
      <c r="F38" s="44"/>
    </row>
    <row r="39" s="39" customFormat="1" ht="19.5" customHeight="1"/>
    <row r="40" s="39" customFormat="1" ht="19.5" customHeight="1"/>
    <row r="41" s="39" customFormat="1" ht="19.5" customHeight="1"/>
    <row r="42" s="39" customFormat="1" ht="19.5" customHeight="1"/>
    <row r="43" s="39" customFormat="1" ht="19.5" customHeight="1"/>
    <row r="44" s="39" customFormat="1" ht="19.5" customHeight="1"/>
    <row r="45" s="39" customFormat="1" ht="19.5" customHeight="1"/>
    <row r="46" s="39" customFormat="1" ht="19.5" customHeight="1"/>
    <row r="47" s="39" customFormat="1" ht="19.5" customHeight="1"/>
    <row r="48" s="39" customFormat="1" ht="19.5" customHeight="1"/>
    <row r="49" s="39" customFormat="1" ht="19.5" customHeight="1"/>
    <row r="50" s="39" customFormat="1" ht="19.5" customHeight="1"/>
    <row r="51" s="39" customFormat="1" ht="19.5" customHeight="1"/>
    <row r="52" s="39" customFormat="1" ht="19.5" customHeight="1"/>
    <row r="53" s="39" customFormat="1" ht="19.5" customHeight="1"/>
    <row r="54" s="39" customFormat="1" ht="19.5" customHeight="1"/>
    <row r="55" s="39" customFormat="1" ht="19.5" customHeight="1"/>
    <row r="56" s="39" customFormat="1" ht="19.5" customHeight="1"/>
    <row r="57" s="39" customFormat="1" ht="19.5" customHeight="1"/>
    <row r="58" s="39" customFormat="1" ht="19.5" customHeight="1"/>
    <row r="59" s="39" customFormat="1" ht="19.5" customHeight="1"/>
    <row r="60" s="39" customFormat="1" ht="19.5" customHeight="1"/>
    <row r="61" s="39" customFormat="1" ht="19.5" customHeight="1"/>
    <row r="62" s="39" customFormat="1" ht="19.5" customHeight="1"/>
    <row r="63" s="39" customFormat="1" ht="19.5" customHeight="1"/>
    <row r="64" s="39" customFormat="1" ht="19.5" customHeight="1"/>
    <row r="65" s="39" customFormat="1" ht="19.5" customHeight="1"/>
    <row r="66" s="39" customFormat="1" ht="19.5" customHeight="1"/>
    <row r="67" s="39" customFormat="1" ht="19.5" customHeight="1"/>
    <row r="68" s="39" customFormat="1" ht="19.5" customHeight="1"/>
    <row r="69" s="39" customFormat="1" ht="19.5" customHeight="1"/>
    <row r="70" s="39" customFormat="1" ht="19.5" customHeight="1"/>
    <row r="71" s="39" customFormat="1" ht="19.5" customHeight="1"/>
    <row r="72" s="39" customFormat="1" ht="19.5" customHeight="1"/>
    <row r="73" s="39" customFormat="1" ht="19.5" customHeight="1"/>
    <row r="74" s="39" customFormat="1" ht="19.5" customHeight="1"/>
    <row r="75" s="39" customFormat="1" ht="19.5" customHeight="1"/>
    <row r="76" s="39" customFormat="1" ht="19.5" customHeight="1"/>
    <row r="77" s="39" customFormat="1" ht="19.5" customHeight="1"/>
    <row r="78" s="39" customFormat="1" ht="19.5" customHeight="1"/>
    <row r="79" s="39" customFormat="1" ht="19.5" customHeight="1"/>
    <row r="80" s="39" customFormat="1" ht="19.5" customHeight="1"/>
    <row r="81" s="39" customFormat="1" ht="19.5" customHeight="1"/>
    <row r="82" s="39" customFormat="1" ht="19.5" customHeight="1"/>
    <row r="83" s="39" customFormat="1" ht="19.5" customHeight="1"/>
    <row r="84" s="39" customFormat="1" ht="19.5" customHeight="1"/>
    <row r="85" s="39" customFormat="1" ht="19.5" customHeight="1"/>
    <row r="86" s="39" customFormat="1" ht="19.5" customHeight="1"/>
    <row r="87" s="39" customFormat="1" ht="19.5" customHeight="1"/>
    <row r="88" s="39" customFormat="1" ht="19.5" customHeight="1"/>
    <row r="89" s="39" customFormat="1" ht="19.5" customHeight="1"/>
    <row r="90" s="39" customFormat="1" ht="19.5" customHeight="1"/>
    <row r="91" s="39" customFormat="1" ht="19.5" customHeight="1"/>
    <row r="92" s="39" customFormat="1" ht="19.5" customHeight="1"/>
    <row r="93" s="39" customFormat="1" ht="19.5" customHeight="1"/>
    <row r="94" s="39" customFormat="1" ht="19.5" customHeight="1"/>
    <row r="95" s="39" customFormat="1" ht="19.5" customHeight="1"/>
    <row r="96" s="39" customFormat="1" ht="19.5" customHeight="1"/>
    <row r="97" s="39" customFormat="1" ht="19.5" customHeight="1"/>
    <row r="98" s="39" customFormat="1" ht="19.5" customHeight="1"/>
    <row r="99" s="39" customFormat="1" ht="19.5" customHeight="1"/>
    <row r="100" s="39" customFormat="1" ht="19.5" customHeight="1"/>
    <row r="101" s="39" customFormat="1" ht="19.5" customHeight="1"/>
    <row r="102" s="39" customFormat="1" ht="19.5" customHeight="1"/>
    <row r="103" s="39" customFormat="1" ht="19.5" customHeight="1"/>
    <row r="104" s="39" customFormat="1" ht="19.5" customHeight="1"/>
    <row r="105" s="39" customFormat="1" ht="19.5" customHeight="1"/>
    <row r="106" s="39" customFormat="1" ht="19.5" customHeight="1"/>
    <row r="107" s="39" customFormat="1" ht="19.5" customHeight="1"/>
    <row r="108" s="39" customFormat="1" ht="19.5" customHeight="1"/>
    <row r="109" s="39" customFormat="1" ht="19.5" customHeight="1"/>
    <row r="110" s="39" customFormat="1" ht="19.5" customHeight="1"/>
    <row r="111" s="39" customFormat="1" ht="19.5" customHeight="1"/>
    <row r="112" s="39" customFormat="1" ht="19.5" customHeight="1"/>
    <row r="113" s="39" customFormat="1" ht="19.5" customHeight="1"/>
    <row r="114" s="39" customFormat="1" ht="19.5" customHeight="1"/>
    <row r="115" s="39" customFormat="1" ht="19.5" customHeight="1"/>
    <row r="116" s="39" customFormat="1" ht="19.5" customHeight="1"/>
    <row r="117" s="39" customFormat="1" ht="19.5" customHeight="1"/>
    <row r="118" s="39" customFormat="1" ht="19.5" customHeight="1"/>
    <row r="119" s="39" customFormat="1" ht="19.5" customHeight="1"/>
    <row r="120" s="39" customFormat="1" ht="19.5" customHeight="1"/>
    <row r="121" s="39" customFormat="1" ht="19.5" customHeight="1"/>
    <row r="122" s="39" customFormat="1" ht="19.5" customHeight="1"/>
    <row r="123" s="39" customFormat="1" ht="19.5" customHeight="1"/>
    <row r="124" s="39" customFormat="1" ht="19.5" customHeight="1"/>
    <row r="125" s="39" customFormat="1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</sheetData>
  <sheetProtection/>
  <mergeCells count="1">
    <mergeCell ref="A1:F1"/>
  </mergeCells>
  <printOptions horizontalCentered="1"/>
  <pageMargins left="0.71" right="0.71" top="0.75" bottom="0.75" header="0.31" footer="0.31"/>
  <pageSetup fitToHeight="200" fitToWidth="1" horizontalDpi="600" verticalDpi="600" orientation="portrait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9"/>
  <sheetViews>
    <sheetView showZeros="0" workbookViewId="0" topLeftCell="A1">
      <pane xSplit="1" ySplit="4" topLeftCell="B166" activePane="bottomRight" state="frozen"/>
      <selection pane="bottomRight" activeCell="B186" sqref="B186"/>
    </sheetView>
  </sheetViews>
  <sheetFormatPr defaultColWidth="8.7109375" defaultRowHeight="15"/>
  <cols>
    <col min="1" max="1" width="54.421875" style="53" customWidth="1"/>
    <col min="2" max="3" width="12.421875" style="0" bestFit="1" customWidth="1"/>
    <col min="4" max="4" width="26.421875" style="0" bestFit="1" customWidth="1"/>
  </cols>
  <sheetData>
    <row r="1" spans="1:4" s="37" customFormat="1" ht="30" customHeight="1">
      <c r="A1" s="40" t="s">
        <v>1388</v>
      </c>
      <c r="B1" s="40"/>
      <c r="C1" s="40"/>
      <c r="D1" s="40"/>
    </row>
    <row r="2" spans="1:4" s="41" customFormat="1" ht="15">
      <c r="A2" s="54"/>
      <c r="B2" s="42"/>
      <c r="C2" s="42"/>
      <c r="D2" s="43" t="s">
        <v>34</v>
      </c>
    </row>
    <row r="3" spans="1:4" s="70" customFormat="1" ht="19.5" customHeight="1">
      <c r="A3" s="55" t="s">
        <v>79</v>
      </c>
      <c r="B3" s="11" t="s">
        <v>36</v>
      </c>
      <c r="C3" s="11" t="s">
        <v>37</v>
      </c>
      <c r="D3" s="11" t="s">
        <v>32</v>
      </c>
    </row>
    <row r="4" spans="1:4" s="39" customFormat="1" ht="19.5" customHeight="1">
      <c r="A4" s="56" t="s">
        <v>1389</v>
      </c>
      <c r="B4" s="44">
        <f>SUM(B5)</f>
        <v>0</v>
      </c>
      <c r="C4" s="44">
        <f>SUM(C5)</f>
        <v>0</v>
      </c>
      <c r="D4" s="46" t="e">
        <f>C4/B4*100%</f>
        <v>#DIV/0!</v>
      </c>
    </row>
    <row r="5" spans="1:4" s="39" customFormat="1" ht="19.5" customHeight="1">
      <c r="A5" s="56" t="s">
        <v>1390</v>
      </c>
      <c r="B5" s="44">
        <f>SUM(B6:B9)</f>
        <v>0</v>
      </c>
      <c r="C5" s="44">
        <f>SUM(C6:C9)</f>
        <v>0</v>
      </c>
      <c r="D5" s="46" t="e">
        <f aca="true" t="shared" si="0" ref="D5:D68">C5/B5*100%</f>
        <v>#DIV/0!</v>
      </c>
    </row>
    <row r="6" spans="1:4" s="39" customFormat="1" ht="19.5" customHeight="1">
      <c r="A6" s="56" t="s">
        <v>1391</v>
      </c>
      <c r="B6" s="44"/>
      <c r="C6" s="44"/>
      <c r="D6" s="46" t="e">
        <f t="shared" si="0"/>
        <v>#DIV/0!</v>
      </c>
    </row>
    <row r="7" spans="1:4" s="39" customFormat="1" ht="19.5" customHeight="1">
      <c r="A7" s="56" t="s">
        <v>1392</v>
      </c>
      <c r="B7" s="44"/>
      <c r="C7" s="44"/>
      <c r="D7" s="46" t="e">
        <f t="shared" si="0"/>
        <v>#DIV/0!</v>
      </c>
    </row>
    <row r="8" spans="1:4" s="39" customFormat="1" ht="19.5" customHeight="1">
      <c r="A8" s="56" t="s">
        <v>1393</v>
      </c>
      <c r="B8" s="44"/>
      <c r="C8" s="44"/>
      <c r="D8" s="46" t="e">
        <f t="shared" si="0"/>
        <v>#DIV/0!</v>
      </c>
    </row>
    <row r="9" spans="1:4" s="39" customFormat="1" ht="19.5" customHeight="1">
      <c r="A9" s="56" t="s">
        <v>1394</v>
      </c>
      <c r="B9" s="44"/>
      <c r="C9" s="44"/>
      <c r="D9" s="46" t="e">
        <f t="shared" si="0"/>
        <v>#DIV/0!</v>
      </c>
    </row>
    <row r="10" spans="1:4" s="39" customFormat="1" ht="19.5" customHeight="1">
      <c r="A10" s="56" t="s">
        <v>1395</v>
      </c>
      <c r="B10" s="44">
        <f>SUM(B11,B15)</f>
        <v>726</v>
      </c>
      <c r="C10" s="44">
        <f>SUM(C11,C15)</f>
        <v>740</v>
      </c>
      <c r="D10" s="46">
        <f t="shared" si="0"/>
        <v>1.019283746556474</v>
      </c>
    </row>
    <row r="11" spans="1:4" s="39" customFormat="1" ht="19.5" customHeight="1">
      <c r="A11" s="56" t="s">
        <v>1396</v>
      </c>
      <c r="B11" s="44">
        <f>SUM(B12:B14)</f>
        <v>726</v>
      </c>
      <c r="C11" s="44">
        <f>SUM(C12:C14)</f>
        <v>740</v>
      </c>
      <c r="D11" s="46">
        <f t="shared" si="0"/>
        <v>1.019283746556474</v>
      </c>
    </row>
    <row r="12" spans="1:4" s="39" customFormat="1" ht="19.5" customHeight="1">
      <c r="A12" s="56" t="s">
        <v>1397</v>
      </c>
      <c r="B12" s="44">
        <v>65</v>
      </c>
      <c r="C12" s="44"/>
      <c r="D12" s="46">
        <f t="shared" si="0"/>
        <v>0</v>
      </c>
    </row>
    <row r="13" spans="1:4" s="39" customFormat="1" ht="19.5" customHeight="1">
      <c r="A13" s="56" t="s">
        <v>1398</v>
      </c>
      <c r="B13" s="44">
        <v>659</v>
      </c>
      <c r="C13" s="44">
        <v>740</v>
      </c>
      <c r="D13" s="46">
        <f t="shared" si="0"/>
        <v>1.1229135053110775</v>
      </c>
    </row>
    <row r="14" spans="1:4" s="39" customFormat="1" ht="19.5" customHeight="1">
      <c r="A14" s="56" t="s">
        <v>1399</v>
      </c>
      <c r="B14" s="44">
        <v>2</v>
      </c>
      <c r="C14" s="44"/>
      <c r="D14" s="46">
        <f t="shared" si="0"/>
        <v>0</v>
      </c>
    </row>
    <row r="15" spans="1:4" s="39" customFormat="1" ht="19.5" customHeight="1">
      <c r="A15" s="56" t="s">
        <v>1400</v>
      </c>
      <c r="B15" s="44"/>
      <c r="C15" s="44"/>
      <c r="D15" s="46" t="e">
        <f t="shared" si="0"/>
        <v>#DIV/0!</v>
      </c>
    </row>
    <row r="16" spans="1:4" s="39" customFormat="1" ht="19.5" customHeight="1">
      <c r="A16" s="56" t="s">
        <v>1397</v>
      </c>
      <c r="B16" s="44"/>
      <c r="C16" s="44"/>
      <c r="D16" s="46" t="e">
        <f t="shared" si="0"/>
        <v>#DIV/0!</v>
      </c>
    </row>
    <row r="17" spans="1:4" s="39" customFormat="1" ht="19.5" customHeight="1">
      <c r="A17" s="56" t="s">
        <v>1398</v>
      </c>
      <c r="B17" s="44"/>
      <c r="C17" s="44"/>
      <c r="D17" s="46" t="e">
        <f t="shared" si="0"/>
        <v>#DIV/0!</v>
      </c>
    </row>
    <row r="18" spans="1:4" s="39" customFormat="1" ht="19.5" customHeight="1">
      <c r="A18" s="56" t="s">
        <v>1401</v>
      </c>
      <c r="B18" s="44"/>
      <c r="C18" s="44"/>
      <c r="D18" s="46" t="e">
        <f t="shared" si="0"/>
        <v>#DIV/0!</v>
      </c>
    </row>
    <row r="19" spans="1:4" s="39" customFormat="1" ht="19.5" customHeight="1">
      <c r="A19" s="56" t="s">
        <v>1402</v>
      </c>
      <c r="B19" s="44"/>
      <c r="C19" s="44"/>
      <c r="D19" s="46" t="e">
        <f t="shared" si="0"/>
        <v>#DIV/0!</v>
      </c>
    </row>
    <row r="20" spans="1:4" s="39" customFormat="1" ht="19.5" customHeight="1">
      <c r="A20" s="56" t="s">
        <v>1403</v>
      </c>
      <c r="B20" s="44"/>
      <c r="C20" s="44"/>
      <c r="D20" s="46" t="e">
        <f t="shared" si="0"/>
        <v>#DIV/0!</v>
      </c>
    </row>
    <row r="21" spans="1:4" s="39" customFormat="1" ht="19.5" customHeight="1">
      <c r="A21" s="56" t="s">
        <v>1404</v>
      </c>
      <c r="B21" s="44"/>
      <c r="C21" s="44"/>
      <c r="D21" s="46" t="e">
        <f t="shared" si="0"/>
        <v>#DIV/0!</v>
      </c>
    </row>
    <row r="22" spans="1:4" s="39" customFormat="1" ht="19.5" customHeight="1">
      <c r="A22" s="56" t="s">
        <v>1405</v>
      </c>
      <c r="B22" s="44"/>
      <c r="C22" s="44"/>
      <c r="D22" s="46" t="e">
        <f t="shared" si="0"/>
        <v>#DIV/0!</v>
      </c>
    </row>
    <row r="23" spans="1:4" s="39" customFormat="1" ht="19.5" customHeight="1">
      <c r="A23" s="56" t="s">
        <v>1406</v>
      </c>
      <c r="B23" s="44"/>
      <c r="C23" s="44"/>
      <c r="D23" s="46" t="e">
        <f t="shared" si="0"/>
        <v>#DIV/0!</v>
      </c>
    </row>
    <row r="24" spans="1:4" s="39" customFormat="1" ht="19.5" customHeight="1">
      <c r="A24" s="56" t="s">
        <v>1407</v>
      </c>
      <c r="B24" s="44"/>
      <c r="C24" s="44"/>
      <c r="D24" s="46" t="e">
        <f t="shared" si="0"/>
        <v>#DIV/0!</v>
      </c>
    </row>
    <row r="25" spans="1:4" s="39" customFormat="1" ht="19.5" customHeight="1">
      <c r="A25" s="56" t="s">
        <v>1408</v>
      </c>
      <c r="B25" s="44"/>
      <c r="C25" s="44"/>
      <c r="D25" s="46" t="e">
        <f t="shared" si="0"/>
        <v>#DIV/0!</v>
      </c>
    </row>
    <row r="26" spans="1:4" s="39" customFormat="1" ht="19.5" customHeight="1">
      <c r="A26" s="56" t="s">
        <v>1409</v>
      </c>
      <c r="B26" s="44">
        <f>SUM(B27,B40,B46,B50,B51,B57,B63)</f>
        <v>7540</v>
      </c>
      <c r="C26" s="44">
        <f>SUM(C27,C40,C46,C50,C51,C57,C63)</f>
        <v>22130</v>
      </c>
      <c r="D26" s="46">
        <f t="shared" si="0"/>
        <v>2.9350132625994694</v>
      </c>
    </row>
    <row r="27" spans="1:4" s="39" customFormat="1" ht="19.5" customHeight="1">
      <c r="A27" s="56" t="s">
        <v>1410</v>
      </c>
      <c r="B27" s="44">
        <f>SUM(B28:B39)</f>
        <v>9983</v>
      </c>
      <c r="C27" s="44">
        <f>SUM(C28:C39)</f>
        <v>21300</v>
      </c>
      <c r="D27" s="46">
        <f t="shared" si="0"/>
        <v>2.13362716618251</v>
      </c>
    </row>
    <row r="28" spans="1:4" s="39" customFormat="1" ht="19.5" customHeight="1">
      <c r="A28" s="56" t="s">
        <v>1411</v>
      </c>
      <c r="B28" s="44">
        <v>124</v>
      </c>
      <c r="C28" s="44">
        <v>9500</v>
      </c>
      <c r="D28" s="46">
        <f t="shared" si="0"/>
        <v>76.61290322580645</v>
      </c>
    </row>
    <row r="29" spans="1:4" s="39" customFormat="1" ht="19.5" customHeight="1">
      <c r="A29" s="56" t="s">
        <v>1412</v>
      </c>
      <c r="B29" s="44">
        <v>7253</v>
      </c>
      <c r="C29" s="44">
        <v>6000</v>
      </c>
      <c r="D29" s="46">
        <f t="shared" si="0"/>
        <v>0.8272438990762443</v>
      </c>
    </row>
    <row r="30" spans="1:4" s="39" customFormat="1" ht="19.5" customHeight="1">
      <c r="A30" s="56" t="s">
        <v>1413</v>
      </c>
      <c r="B30" s="44"/>
      <c r="C30" s="44"/>
      <c r="D30" s="46" t="e">
        <f t="shared" si="0"/>
        <v>#DIV/0!</v>
      </c>
    </row>
    <row r="31" spans="1:4" s="39" customFormat="1" ht="19.5" customHeight="1">
      <c r="A31" s="56" t="s">
        <v>1414</v>
      </c>
      <c r="B31" s="44"/>
      <c r="C31" s="44"/>
      <c r="D31" s="46" t="e">
        <f t="shared" si="0"/>
        <v>#DIV/0!</v>
      </c>
    </row>
    <row r="32" spans="1:4" s="39" customFormat="1" ht="19.5" customHeight="1">
      <c r="A32" s="56" t="s">
        <v>1415</v>
      </c>
      <c r="B32" s="44">
        <v>1679</v>
      </c>
      <c r="C32" s="44">
        <v>4000</v>
      </c>
      <c r="D32" s="46">
        <f t="shared" si="0"/>
        <v>2.3823704586063132</v>
      </c>
    </row>
    <row r="33" spans="1:4" s="39" customFormat="1" ht="19.5" customHeight="1">
      <c r="A33" s="56" t="s">
        <v>1416</v>
      </c>
      <c r="B33" s="44">
        <v>13</v>
      </c>
      <c r="C33" s="44"/>
      <c r="D33" s="46">
        <f t="shared" si="0"/>
        <v>0</v>
      </c>
    </row>
    <row r="34" spans="1:4" s="39" customFormat="1" ht="19.5" customHeight="1">
      <c r="A34" s="56" t="s">
        <v>1417</v>
      </c>
      <c r="B34" s="44">
        <v>1000</v>
      </c>
      <c r="C34" s="44">
        <v>150</v>
      </c>
      <c r="D34" s="46">
        <f t="shared" si="0"/>
        <v>0.15</v>
      </c>
    </row>
    <row r="35" spans="1:4" s="39" customFormat="1" ht="19.5" customHeight="1">
      <c r="A35" s="56" t="s">
        <v>1418</v>
      </c>
      <c r="B35" s="44"/>
      <c r="C35" s="44"/>
      <c r="D35" s="46" t="e">
        <f t="shared" si="0"/>
        <v>#DIV/0!</v>
      </c>
    </row>
    <row r="36" spans="1:4" s="39" customFormat="1" ht="19.5" customHeight="1">
      <c r="A36" s="56" t="s">
        <v>1419</v>
      </c>
      <c r="B36" s="44">
        <v>100</v>
      </c>
      <c r="C36" s="44">
        <v>100</v>
      </c>
      <c r="D36" s="46">
        <f t="shared" si="0"/>
        <v>1</v>
      </c>
    </row>
    <row r="37" spans="1:4" s="39" customFormat="1" ht="19.5" customHeight="1">
      <c r="A37" s="56" t="s">
        <v>1420</v>
      </c>
      <c r="B37" s="44">
        <v>-150</v>
      </c>
      <c r="C37" s="44">
        <v>1250</v>
      </c>
      <c r="D37" s="46">
        <f t="shared" si="0"/>
        <v>-8.333333333333334</v>
      </c>
    </row>
    <row r="38" spans="1:4" s="39" customFormat="1" ht="19.5" customHeight="1">
      <c r="A38" s="56" t="s">
        <v>1421</v>
      </c>
      <c r="B38" s="44">
        <v>0</v>
      </c>
      <c r="C38" s="44"/>
      <c r="D38" s="46" t="e">
        <f t="shared" si="0"/>
        <v>#DIV/0!</v>
      </c>
    </row>
    <row r="39" spans="1:4" s="39" customFormat="1" ht="19.5" customHeight="1">
      <c r="A39" s="56" t="s">
        <v>1422</v>
      </c>
      <c r="B39" s="44">
        <v>-36</v>
      </c>
      <c r="C39" s="44">
        <v>300</v>
      </c>
      <c r="D39" s="46">
        <f t="shared" si="0"/>
        <v>-8.333333333333334</v>
      </c>
    </row>
    <row r="40" spans="1:4" s="39" customFormat="1" ht="19.5" customHeight="1">
      <c r="A40" s="56" t="s">
        <v>1423</v>
      </c>
      <c r="B40" s="44"/>
      <c r="C40" s="44"/>
      <c r="D40" s="46" t="e">
        <f t="shared" si="0"/>
        <v>#DIV/0!</v>
      </c>
    </row>
    <row r="41" spans="1:4" s="39" customFormat="1" ht="19.5" customHeight="1">
      <c r="A41" s="56" t="s">
        <v>1424</v>
      </c>
      <c r="B41" s="44"/>
      <c r="C41" s="44"/>
      <c r="D41" s="46" t="e">
        <f t="shared" si="0"/>
        <v>#DIV/0!</v>
      </c>
    </row>
    <row r="42" spans="1:4" s="39" customFormat="1" ht="19.5" customHeight="1">
      <c r="A42" s="56" t="s">
        <v>1425</v>
      </c>
      <c r="B42" s="44"/>
      <c r="C42" s="44"/>
      <c r="D42" s="46" t="e">
        <f t="shared" si="0"/>
        <v>#DIV/0!</v>
      </c>
    </row>
    <row r="43" spans="1:4" s="39" customFormat="1" ht="19.5" customHeight="1">
      <c r="A43" s="56" t="s">
        <v>1426</v>
      </c>
      <c r="B43" s="44"/>
      <c r="C43" s="44"/>
      <c r="D43" s="46" t="e">
        <f t="shared" si="0"/>
        <v>#DIV/0!</v>
      </c>
    </row>
    <row r="44" spans="1:4" s="39" customFormat="1" ht="19.5" customHeight="1">
      <c r="A44" s="56" t="s">
        <v>1427</v>
      </c>
      <c r="B44" s="44"/>
      <c r="C44" s="44"/>
      <c r="D44" s="46" t="e">
        <f t="shared" si="0"/>
        <v>#DIV/0!</v>
      </c>
    </row>
    <row r="45" spans="1:4" s="39" customFormat="1" ht="19.5" customHeight="1">
      <c r="A45" s="56" t="s">
        <v>1428</v>
      </c>
      <c r="B45" s="44"/>
      <c r="C45" s="44"/>
      <c r="D45" s="46" t="e">
        <f t="shared" si="0"/>
        <v>#DIV/0!</v>
      </c>
    </row>
    <row r="46" spans="1:4" s="39" customFormat="1" ht="19.5" customHeight="1">
      <c r="A46" s="56" t="s">
        <v>1429</v>
      </c>
      <c r="B46" s="44">
        <v>-363</v>
      </c>
      <c r="C46" s="44">
        <v>200</v>
      </c>
      <c r="D46" s="46">
        <f t="shared" si="0"/>
        <v>-0.5509641873278237</v>
      </c>
    </row>
    <row r="47" spans="1:4" s="39" customFormat="1" ht="19.5" customHeight="1">
      <c r="A47" s="56" t="s">
        <v>1411</v>
      </c>
      <c r="B47" s="44">
        <v>-363</v>
      </c>
      <c r="C47" s="44">
        <v>200</v>
      </c>
      <c r="D47" s="46">
        <f t="shared" si="0"/>
        <v>-0.5509641873278237</v>
      </c>
    </row>
    <row r="48" spans="1:4" s="39" customFormat="1" ht="19.5" customHeight="1">
      <c r="A48" s="56" t="s">
        <v>1412</v>
      </c>
      <c r="B48" s="44"/>
      <c r="C48" s="44"/>
      <c r="D48" s="46" t="e">
        <f t="shared" si="0"/>
        <v>#DIV/0!</v>
      </c>
    </row>
    <row r="49" spans="1:4" s="39" customFormat="1" ht="19.5" customHeight="1">
      <c r="A49" s="56" t="s">
        <v>1430</v>
      </c>
      <c r="B49" s="44"/>
      <c r="C49" s="44"/>
      <c r="D49" s="46" t="e">
        <f t="shared" si="0"/>
        <v>#DIV/0!</v>
      </c>
    </row>
    <row r="50" spans="1:4" s="39" customFormat="1" ht="19.5" customHeight="1">
      <c r="A50" s="56" t="s">
        <v>1431</v>
      </c>
      <c r="B50" s="44">
        <v>20</v>
      </c>
      <c r="C50" s="44">
        <v>300</v>
      </c>
      <c r="D50" s="46">
        <f t="shared" si="0"/>
        <v>15</v>
      </c>
    </row>
    <row r="51" spans="1:4" s="39" customFormat="1" ht="19.5" customHeight="1">
      <c r="A51" s="56" t="s">
        <v>1432</v>
      </c>
      <c r="B51" s="44"/>
      <c r="C51" s="44"/>
      <c r="D51" s="46" t="e">
        <f t="shared" si="0"/>
        <v>#DIV/0!</v>
      </c>
    </row>
    <row r="52" spans="1:4" s="39" customFormat="1" ht="19.5" customHeight="1">
      <c r="A52" s="56" t="s">
        <v>1433</v>
      </c>
      <c r="B52" s="44"/>
      <c r="C52" s="44"/>
      <c r="D52" s="46" t="e">
        <f t="shared" si="0"/>
        <v>#DIV/0!</v>
      </c>
    </row>
    <row r="53" spans="1:4" s="39" customFormat="1" ht="19.5" customHeight="1">
      <c r="A53" s="56" t="s">
        <v>1434</v>
      </c>
      <c r="B53" s="44"/>
      <c r="C53" s="44"/>
      <c r="D53" s="46" t="e">
        <f t="shared" si="0"/>
        <v>#DIV/0!</v>
      </c>
    </row>
    <row r="54" spans="1:4" s="39" customFormat="1" ht="19.5" customHeight="1">
      <c r="A54" s="56" t="s">
        <v>1435</v>
      </c>
      <c r="B54" s="44"/>
      <c r="C54" s="44"/>
      <c r="D54" s="46" t="e">
        <f t="shared" si="0"/>
        <v>#DIV/0!</v>
      </c>
    </row>
    <row r="55" spans="1:4" s="39" customFormat="1" ht="19.5" customHeight="1">
      <c r="A55" s="56" t="s">
        <v>1436</v>
      </c>
      <c r="B55" s="44"/>
      <c r="C55" s="44"/>
      <c r="D55" s="46" t="e">
        <f t="shared" si="0"/>
        <v>#DIV/0!</v>
      </c>
    </row>
    <row r="56" spans="1:4" s="39" customFormat="1" ht="19.5" customHeight="1">
      <c r="A56" s="56" t="s">
        <v>1437</v>
      </c>
      <c r="B56" s="44"/>
      <c r="C56" s="44"/>
      <c r="D56" s="46" t="e">
        <f t="shared" si="0"/>
        <v>#DIV/0!</v>
      </c>
    </row>
    <row r="57" spans="1:4" s="39" customFormat="1" ht="19.5" customHeight="1">
      <c r="A57" s="56" t="s">
        <v>1438</v>
      </c>
      <c r="B57" s="44">
        <v>-2198</v>
      </c>
      <c r="C57" s="44">
        <v>30</v>
      </c>
      <c r="D57" s="46">
        <f t="shared" si="0"/>
        <v>-0.01364877161055505</v>
      </c>
    </row>
    <row r="58" spans="1:4" s="39" customFormat="1" ht="19.5" customHeight="1">
      <c r="A58" s="56" t="s">
        <v>1424</v>
      </c>
      <c r="B58" s="44">
        <v>-30</v>
      </c>
      <c r="C58" s="44"/>
      <c r="D58" s="46">
        <f t="shared" si="0"/>
        <v>0</v>
      </c>
    </row>
    <row r="59" spans="1:4" s="39" customFormat="1" ht="19.5" customHeight="1">
      <c r="A59" s="56" t="s">
        <v>1425</v>
      </c>
      <c r="B59" s="44">
        <v>67</v>
      </c>
      <c r="C59" s="44">
        <v>30</v>
      </c>
      <c r="D59" s="46">
        <f t="shared" si="0"/>
        <v>0.44776119402985076</v>
      </c>
    </row>
    <row r="60" spans="1:4" s="39" customFormat="1" ht="19.5" customHeight="1">
      <c r="A60" s="56" t="s">
        <v>1426</v>
      </c>
      <c r="B60" s="44">
        <v>-2235</v>
      </c>
      <c r="C60" s="44"/>
      <c r="D60" s="46">
        <f t="shared" si="0"/>
        <v>0</v>
      </c>
    </row>
    <row r="61" spans="1:4" s="39" customFormat="1" ht="19.5" customHeight="1">
      <c r="A61" s="56" t="s">
        <v>1427</v>
      </c>
      <c r="B61" s="44"/>
      <c r="C61" s="44"/>
      <c r="D61" s="46" t="e">
        <f t="shared" si="0"/>
        <v>#DIV/0!</v>
      </c>
    </row>
    <row r="62" spans="1:4" s="39" customFormat="1" ht="19.5" customHeight="1">
      <c r="A62" s="56" t="s">
        <v>1439</v>
      </c>
      <c r="B62" s="44"/>
      <c r="C62" s="44"/>
      <c r="D62" s="46" t="e">
        <f t="shared" si="0"/>
        <v>#DIV/0!</v>
      </c>
    </row>
    <row r="63" spans="1:4" s="39" customFormat="1" ht="19.5" customHeight="1">
      <c r="A63" s="56" t="s">
        <v>1440</v>
      </c>
      <c r="B63" s="71">
        <v>98</v>
      </c>
      <c r="C63" s="72">
        <v>300</v>
      </c>
      <c r="D63" s="46">
        <f t="shared" si="0"/>
        <v>3.061224489795918</v>
      </c>
    </row>
    <row r="64" spans="1:4" s="39" customFormat="1" ht="19.5" customHeight="1">
      <c r="A64" s="56" t="s">
        <v>1441</v>
      </c>
      <c r="B64" s="73">
        <f>SUM(B65,B71,B76,B81,B84)</f>
        <v>1114</v>
      </c>
      <c r="C64" s="73">
        <f>SUM(C65,C71,C76,C81,C84)</f>
        <v>1190</v>
      </c>
      <c r="D64" s="46">
        <f t="shared" si="0"/>
        <v>1.0682226211849193</v>
      </c>
    </row>
    <row r="65" spans="1:4" s="39" customFormat="1" ht="19.5" customHeight="1">
      <c r="A65" s="56" t="s">
        <v>1442</v>
      </c>
      <c r="B65" s="44"/>
      <c r="C65" s="44"/>
      <c r="D65" s="46" t="e">
        <f t="shared" si="0"/>
        <v>#DIV/0!</v>
      </c>
    </row>
    <row r="66" spans="1:4" s="39" customFormat="1" ht="19.5" customHeight="1">
      <c r="A66" s="56" t="s">
        <v>1443</v>
      </c>
      <c r="B66" s="44"/>
      <c r="C66" s="44"/>
      <c r="D66" s="46" t="e">
        <f t="shared" si="0"/>
        <v>#DIV/0!</v>
      </c>
    </row>
    <row r="67" spans="1:4" s="39" customFormat="1" ht="19.5" customHeight="1">
      <c r="A67" s="56" t="s">
        <v>1444</v>
      </c>
      <c r="B67" s="44"/>
      <c r="C67" s="44"/>
      <c r="D67" s="46" t="e">
        <f t="shared" si="0"/>
        <v>#DIV/0!</v>
      </c>
    </row>
    <row r="68" spans="1:4" s="39" customFormat="1" ht="19.5" customHeight="1">
      <c r="A68" s="56" t="s">
        <v>1445</v>
      </c>
      <c r="B68" s="44"/>
      <c r="C68" s="44"/>
      <c r="D68" s="46" t="e">
        <f t="shared" si="0"/>
        <v>#DIV/0!</v>
      </c>
    </row>
    <row r="69" spans="1:4" s="39" customFormat="1" ht="19.5" customHeight="1">
      <c r="A69" s="56" t="s">
        <v>1446</v>
      </c>
      <c r="B69" s="44"/>
      <c r="C69" s="44"/>
      <c r="D69" s="46" t="e">
        <f aca="true" t="shared" si="1" ref="D69:D132">C69/B69*100%</f>
        <v>#DIV/0!</v>
      </c>
    </row>
    <row r="70" spans="1:4" s="39" customFormat="1" ht="19.5" customHeight="1">
      <c r="A70" s="56" t="s">
        <v>1447</v>
      </c>
      <c r="B70" s="44"/>
      <c r="C70" s="44"/>
      <c r="D70" s="46" t="e">
        <f t="shared" si="1"/>
        <v>#DIV/0!</v>
      </c>
    </row>
    <row r="71" spans="1:4" s="39" customFormat="1" ht="19.5" customHeight="1">
      <c r="A71" s="56" t="s">
        <v>1448</v>
      </c>
      <c r="B71" s="72">
        <v>923</v>
      </c>
      <c r="C71" s="72">
        <v>1000</v>
      </c>
      <c r="D71" s="46">
        <f t="shared" si="1"/>
        <v>1.0834236186348862</v>
      </c>
    </row>
    <row r="72" spans="1:4" s="39" customFormat="1" ht="19.5" customHeight="1">
      <c r="A72" s="56" t="s">
        <v>1398</v>
      </c>
      <c r="B72" s="71">
        <v>876</v>
      </c>
      <c r="C72" s="74">
        <v>1000</v>
      </c>
      <c r="D72" s="46">
        <f t="shared" si="1"/>
        <v>1.1415525114155252</v>
      </c>
    </row>
    <row r="73" spans="1:4" s="39" customFormat="1" ht="19.5" customHeight="1">
      <c r="A73" s="56" t="s">
        <v>1449</v>
      </c>
      <c r="B73" s="71"/>
      <c r="C73" s="74"/>
      <c r="D73" s="46" t="e">
        <f t="shared" si="1"/>
        <v>#DIV/0!</v>
      </c>
    </row>
    <row r="74" spans="1:4" s="39" customFormat="1" ht="19.5" customHeight="1">
      <c r="A74" s="56" t="s">
        <v>1450</v>
      </c>
      <c r="B74" s="71"/>
      <c r="C74" s="74"/>
      <c r="D74" s="46" t="e">
        <f t="shared" si="1"/>
        <v>#DIV/0!</v>
      </c>
    </row>
    <row r="75" spans="1:4" s="39" customFormat="1" ht="19.5" customHeight="1">
      <c r="A75" s="56" t="s">
        <v>1451</v>
      </c>
      <c r="B75" s="71">
        <v>47</v>
      </c>
      <c r="C75" s="74"/>
      <c r="D75" s="46">
        <f t="shared" si="1"/>
        <v>0</v>
      </c>
    </row>
    <row r="76" spans="1:4" s="39" customFormat="1" ht="19.5" customHeight="1">
      <c r="A76" s="56" t="s">
        <v>1452</v>
      </c>
      <c r="B76" s="44"/>
      <c r="C76" s="44"/>
      <c r="D76" s="46" t="e">
        <f t="shared" si="1"/>
        <v>#DIV/0!</v>
      </c>
    </row>
    <row r="77" spans="1:4" s="39" customFormat="1" ht="19.5" customHeight="1">
      <c r="A77" s="56" t="s">
        <v>1398</v>
      </c>
      <c r="B77" s="44"/>
      <c r="C77" s="44"/>
      <c r="D77" s="46" t="e">
        <f t="shared" si="1"/>
        <v>#DIV/0!</v>
      </c>
    </row>
    <row r="78" spans="1:4" s="39" customFormat="1" ht="19.5" customHeight="1">
      <c r="A78" s="56" t="s">
        <v>1449</v>
      </c>
      <c r="B78" s="44"/>
      <c r="C78" s="44"/>
      <c r="D78" s="46" t="e">
        <f t="shared" si="1"/>
        <v>#DIV/0!</v>
      </c>
    </row>
    <row r="79" spans="1:4" s="39" customFormat="1" ht="19.5" customHeight="1">
      <c r="A79" s="56" t="s">
        <v>1453</v>
      </c>
      <c r="B79" s="44"/>
      <c r="C79" s="44"/>
      <c r="D79" s="46" t="e">
        <f t="shared" si="1"/>
        <v>#DIV/0!</v>
      </c>
    </row>
    <row r="80" spans="1:4" s="39" customFormat="1" ht="19.5" customHeight="1">
      <c r="A80" s="56" t="s">
        <v>1454</v>
      </c>
      <c r="B80" s="44"/>
      <c r="C80" s="44"/>
      <c r="D80" s="46" t="e">
        <f t="shared" si="1"/>
        <v>#DIV/0!</v>
      </c>
    </row>
    <row r="81" spans="1:4" s="39" customFormat="1" ht="19.5" customHeight="1">
      <c r="A81" s="56" t="s">
        <v>1455</v>
      </c>
      <c r="B81" s="44"/>
      <c r="C81" s="44"/>
      <c r="D81" s="46" t="e">
        <f t="shared" si="1"/>
        <v>#DIV/0!</v>
      </c>
    </row>
    <row r="82" spans="1:4" s="39" customFormat="1" ht="19.5" customHeight="1">
      <c r="A82" s="56" t="s">
        <v>1456</v>
      </c>
      <c r="B82" s="44"/>
      <c r="C82" s="44"/>
      <c r="D82" s="46" t="e">
        <f t="shared" si="1"/>
        <v>#DIV/0!</v>
      </c>
    </row>
    <row r="83" spans="1:4" s="39" customFormat="1" ht="19.5" customHeight="1">
      <c r="A83" s="56" t="s">
        <v>1457</v>
      </c>
      <c r="B83" s="44"/>
      <c r="C83" s="44"/>
      <c r="D83" s="46" t="e">
        <f t="shared" si="1"/>
        <v>#DIV/0!</v>
      </c>
    </row>
    <row r="84" spans="1:4" s="39" customFormat="1" ht="19.5" customHeight="1">
      <c r="A84" s="56" t="s">
        <v>1458</v>
      </c>
      <c r="B84" s="74">
        <v>191</v>
      </c>
      <c r="C84" s="74">
        <v>190</v>
      </c>
      <c r="D84" s="46">
        <f t="shared" si="1"/>
        <v>0.9947643979057592</v>
      </c>
    </row>
    <row r="85" spans="1:4" s="39" customFormat="1" ht="19.5" customHeight="1">
      <c r="A85" s="56" t="s">
        <v>1456</v>
      </c>
      <c r="B85" s="71"/>
      <c r="C85" s="74"/>
      <c r="D85" s="46" t="e">
        <f t="shared" si="1"/>
        <v>#DIV/0!</v>
      </c>
    </row>
    <row r="86" spans="1:4" s="39" customFormat="1" ht="19.5" customHeight="1">
      <c r="A86" s="56" t="s">
        <v>1459</v>
      </c>
      <c r="B86" s="71"/>
      <c r="C86" s="74"/>
      <c r="D86" s="46" t="e">
        <f t="shared" si="1"/>
        <v>#DIV/0!</v>
      </c>
    </row>
    <row r="87" spans="1:4" s="39" customFormat="1" ht="19.5" customHeight="1">
      <c r="A87" s="56" t="s">
        <v>1460</v>
      </c>
      <c r="B87" s="71"/>
      <c r="C87" s="74"/>
      <c r="D87" s="46" t="e">
        <f t="shared" si="1"/>
        <v>#DIV/0!</v>
      </c>
    </row>
    <row r="88" spans="1:4" s="39" customFormat="1" ht="19.5" customHeight="1">
      <c r="A88" s="56" t="s">
        <v>1461</v>
      </c>
      <c r="B88" s="71">
        <v>191</v>
      </c>
      <c r="C88" s="74">
        <v>190</v>
      </c>
      <c r="D88" s="46">
        <f t="shared" si="1"/>
        <v>0.9947643979057592</v>
      </c>
    </row>
    <row r="89" spans="1:4" s="39" customFormat="1" ht="19.5" customHeight="1">
      <c r="A89" s="56" t="s">
        <v>1462</v>
      </c>
      <c r="B89" s="44"/>
      <c r="C89" s="44"/>
      <c r="D89" s="46" t="e">
        <f t="shared" si="1"/>
        <v>#DIV/0!</v>
      </c>
    </row>
    <row r="90" spans="1:4" s="39" customFormat="1" ht="19.5" customHeight="1">
      <c r="A90" s="56" t="s">
        <v>1463</v>
      </c>
      <c r="B90" s="44"/>
      <c r="C90" s="44"/>
      <c r="D90" s="46" t="e">
        <f t="shared" si="1"/>
        <v>#DIV/0!</v>
      </c>
    </row>
    <row r="91" spans="1:4" s="39" customFormat="1" ht="19.5" customHeight="1">
      <c r="A91" s="56" t="s">
        <v>1464</v>
      </c>
      <c r="B91" s="44"/>
      <c r="C91" s="44"/>
      <c r="D91" s="46" t="e">
        <f t="shared" si="1"/>
        <v>#DIV/0!</v>
      </c>
    </row>
    <row r="92" spans="1:4" s="39" customFormat="1" ht="19.5" customHeight="1">
      <c r="A92" s="56" t="s">
        <v>1465</v>
      </c>
      <c r="B92" s="44"/>
      <c r="C92" s="44"/>
      <c r="D92" s="46" t="e">
        <f t="shared" si="1"/>
        <v>#DIV/0!</v>
      </c>
    </row>
    <row r="93" spans="1:4" s="39" customFormat="1" ht="19.5" customHeight="1">
      <c r="A93" s="56" t="s">
        <v>1466</v>
      </c>
      <c r="B93" s="44"/>
      <c r="C93" s="44"/>
      <c r="D93" s="46" t="e">
        <f t="shared" si="1"/>
        <v>#DIV/0!</v>
      </c>
    </row>
    <row r="94" spans="1:4" s="39" customFormat="1" ht="19.5" customHeight="1">
      <c r="A94" s="56" t="s">
        <v>1467</v>
      </c>
      <c r="B94" s="44"/>
      <c r="C94" s="44"/>
      <c r="D94" s="46" t="e">
        <f t="shared" si="1"/>
        <v>#DIV/0!</v>
      </c>
    </row>
    <row r="95" spans="1:4" s="39" customFormat="1" ht="19.5" customHeight="1">
      <c r="A95" s="56" t="s">
        <v>1468</v>
      </c>
      <c r="B95" s="44"/>
      <c r="C95" s="44"/>
      <c r="D95" s="46" t="e">
        <f t="shared" si="1"/>
        <v>#DIV/0!</v>
      </c>
    </row>
    <row r="96" spans="1:4" s="39" customFormat="1" ht="19.5" customHeight="1">
      <c r="A96" s="56" t="s">
        <v>1466</v>
      </c>
      <c r="B96" s="44"/>
      <c r="C96" s="44"/>
      <c r="D96" s="46" t="e">
        <f t="shared" si="1"/>
        <v>#DIV/0!</v>
      </c>
    </row>
    <row r="97" spans="1:4" s="39" customFormat="1" ht="19.5" customHeight="1">
      <c r="A97" s="56" t="s">
        <v>1469</v>
      </c>
      <c r="B97" s="44"/>
      <c r="C97" s="44"/>
      <c r="D97" s="46" t="e">
        <f t="shared" si="1"/>
        <v>#DIV/0!</v>
      </c>
    </row>
    <row r="98" spans="1:4" s="39" customFormat="1" ht="19.5" customHeight="1">
      <c r="A98" s="56" t="s">
        <v>1470</v>
      </c>
      <c r="B98" s="44"/>
      <c r="C98" s="44"/>
      <c r="D98" s="46" t="e">
        <f t="shared" si="1"/>
        <v>#DIV/0!</v>
      </c>
    </row>
    <row r="99" spans="1:4" s="39" customFormat="1" ht="19.5" customHeight="1">
      <c r="A99" s="56" t="s">
        <v>1471</v>
      </c>
      <c r="B99" s="44"/>
      <c r="C99" s="44"/>
      <c r="D99" s="46" t="e">
        <f t="shared" si="1"/>
        <v>#DIV/0!</v>
      </c>
    </row>
    <row r="100" spans="1:4" s="39" customFormat="1" ht="19.5" customHeight="1">
      <c r="A100" s="56" t="s">
        <v>1472</v>
      </c>
      <c r="B100" s="44"/>
      <c r="C100" s="44"/>
      <c r="D100" s="46" t="e">
        <f t="shared" si="1"/>
        <v>#DIV/0!</v>
      </c>
    </row>
    <row r="101" spans="1:4" s="39" customFormat="1" ht="19.5" customHeight="1">
      <c r="A101" s="56" t="s">
        <v>1473</v>
      </c>
      <c r="B101" s="44"/>
      <c r="C101" s="44"/>
      <c r="D101" s="46" t="e">
        <f t="shared" si="1"/>
        <v>#DIV/0!</v>
      </c>
    </row>
    <row r="102" spans="1:4" s="39" customFormat="1" ht="19.5" customHeight="1">
      <c r="A102" s="56" t="s">
        <v>1474</v>
      </c>
      <c r="B102" s="44"/>
      <c r="C102" s="44"/>
      <c r="D102" s="46" t="e">
        <f t="shared" si="1"/>
        <v>#DIV/0!</v>
      </c>
    </row>
    <row r="103" spans="1:4" s="39" customFormat="1" ht="19.5" customHeight="1">
      <c r="A103" s="56" t="s">
        <v>1475</v>
      </c>
      <c r="B103" s="44"/>
      <c r="C103" s="44"/>
      <c r="D103" s="46" t="e">
        <f t="shared" si="1"/>
        <v>#DIV/0!</v>
      </c>
    </row>
    <row r="104" spans="1:4" s="39" customFormat="1" ht="19.5" customHeight="1">
      <c r="A104" s="56" t="s">
        <v>1476</v>
      </c>
      <c r="B104" s="44"/>
      <c r="C104" s="44"/>
      <c r="D104" s="46" t="e">
        <f t="shared" si="1"/>
        <v>#DIV/0!</v>
      </c>
    </row>
    <row r="105" spans="1:4" s="39" customFormat="1" ht="19.5" customHeight="1">
      <c r="A105" s="56" t="s">
        <v>1477</v>
      </c>
      <c r="B105" s="44"/>
      <c r="C105" s="44"/>
      <c r="D105" s="46" t="e">
        <f t="shared" si="1"/>
        <v>#DIV/0!</v>
      </c>
    </row>
    <row r="106" spans="1:4" s="39" customFormat="1" ht="19.5" customHeight="1">
      <c r="A106" s="56" t="s">
        <v>1478</v>
      </c>
      <c r="B106" s="44"/>
      <c r="C106" s="44"/>
      <c r="D106" s="46" t="e">
        <f t="shared" si="1"/>
        <v>#DIV/0!</v>
      </c>
    </row>
    <row r="107" spans="1:4" s="39" customFormat="1" ht="19.5" customHeight="1">
      <c r="A107" s="56" t="s">
        <v>1479</v>
      </c>
      <c r="B107" s="44"/>
      <c r="C107" s="44"/>
      <c r="D107" s="46" t="e">
        <f t="shared" si="1"/>
        <v>#DIV/0!</v>
      </c>
    </row>
    <row r="108" spans="1:4" s="39" customFormat="1" ht="19.5" customHeight="1">
      <c r="A108" s="56" t="s">
        <v>1480</v>
      </c>
      <c r="B108" s="44"/>
      <c r="C108" s="44"/>
      <c r="D108" s="46" t="e">
        <f t="shared" si="1"/>
        <v>#DIV/0!</v>
      </c>
    </row>
    <row r="109" spans="1:4" s="39" customFormat="1" ht="19.5" customHeight="1">
      <c r="A109" s="56" t="s">
        <v>1481</v>
      </c>
      <c r="B109" s="44"/>
      <c r="C109" s="44"/>
      <c r="D109" s="46" t="e">
        <f t="shared" si="1"/>
        <v>#DIV/0!</v>
      </c>
    </row>
    <row r="110" spans="1:4" s="39" customFormat="1" ht="19.5" customHeight="1">
      <c r="A110" s="56" t="s">
        <v>1482</v>
      </c>
      <c r="B110" s="44"/>
      <c r="C110" s="44"/>
      <c r="D110" s="46" t="e">
        <f t="shared" si="1"/>
        <v>#DIV/0!</v>
      </c>
    </row>
    <row r="111" spans="1:4" s="39" customFormat="1" ht="19.5" customHeight="1">
      <c r="A111" s="56" t="s">
        <v>1483</v>
      </c>
      <c r="B111" s="44"/>
      <c r="C111" s="44"/>
      <c r="D111" s="46" t="e">
        <f t="shared" si="1"/>
        <v>#DIV/0!</v>
      </c>
    </row>
    <row r="112" spans="1:4" s="39" customFormat="1" ht="19.5" customHeight="1">
      <c r="A112" s="56" t="s">
        <v>1484</v>
      </c>
      <c r="B112" s="44"/>
      <c r="C112" s="44"/>
      <c r="D112" s="46" t="e">
        <f t="shared" si="1"/>
        <v>#DIV/0!</v>
      </c>
    </row>
    <row r="113" spans="1:4" s="39" customFormat="1" ht="19.5" customHeight="1">
      <c r="A113" s="56" t="s">
        <v>1485</v>
      </c>
      <c r="B113" s="44"/>
      <c r="C113" s="44"/>
      <c r="D113" s="46" t="e">
        <f t="shared" si="1"/>
        <v>#DIV/0!</v>
      </c>
    </row>
    <row r="114" spans="1:4" s="39" customFormat="1" ht="19.5" customHeight="1">
      <c r="A114" s="56" t="s">
        <v>1486</v>
      </c>
      <c r="B114" s="44"/>
      <c r="C114" s="44"/>
      <c r="D114" s="46" t="e">
        <f t="shared" si="1"/>
        <v>#DIV/0!</v>
      </c>
    </row>
    <row r="115" spans="1:4" s="39" customFormat="1" ht="19.5" customHeight="1">
      <c r="A115" s="56" t="s">
        <v>1487</v>
      </c>
      <c r="B115" s="44"/>
      <c r="C115" s="44"/>
      <c r="D115" s="46" t="e">
        <f t="shared" si="1"/>
        <v>#DIV/0!</v>
      </c>
    </row>
    <row r="116" spans="1:4" s="39" customFormat="1" ht="19.5" customHeight="1">
      <c r="A116" s="56" t="s">
        <v>1488</v>
      </c>
      <c r="B116" s="44"/>
      <c r="C116" s="44"/>
      <c r="D116" s="46" t="e">
        <f t="shared" si="1"/>
        <v>#DIV/0!</v>
      </c>
    </row>
    <row r="117" spans="1:4" s="39" customFormat="1" ht="19.5" customHeight="1">
      <c r="A117" s="56" t="s">
        <v>1489</v>
      </c>
      <c r="B117" s="44"/>
      <c r="C117" s="44"/>
      <c r="D117" s="46" t="e">
        <f t="shared" si="1"/>
        <v>#DIV/0!</v>
      </c>
    </row>
    <row r="118" spans="1:4" s="39" customFormat="1" ht="19.5" customHeight="1">
      <c r="A118" s="56" t="s">
        <v>1490</v>
      </c>
      <c r="B118" s="44"/>
      <c r="C118" s="44"/>
      <c r="D118" s="46" t="e">
        <f t="shared" si="1"/>
        <v>#DIV/0!</v>
      </c>
    </row>
    <row r="119" spans="1:4" s="39" customFormat="1" ht="19.5" customHeight="1">
      <c r="A119" s="56" t="s">
        <v>1491</v>
      </c>
      <c r="B119" s="44"/>
      <c r="C119" s="44"/>
      <c r="D119" s="46" t="e">
        <f t="shared" si="1"/>
        <v>#DIV/0!</v>
      </c>
    </row>
    <row r="120" spans="1:4" s="39" customFormat="1" ht="19.5" customHeight="1">
      <c r="A120" s="56" t="s">
        <v>1492</v>
      </c>
      <c r="B120" s="44"/>
      <c r="C120" s="44"/>
      <c r="D120" s="46" t="e">
        <f t="shared" si="1"/>
        <v>#DIV/0!</v>
      </c>
    </row>
    <row r="121" spans="1:4" s="39" customFormat="1" ht="19.5" customHeight="1">
      <c r="A121" s="56" t="s">
        <v>1493</v>
      </c>
      <c r="B121" s="44"/>
      <c r="C121" s="44"/>
      <c r="D121" s="46" t="e">
        <f t="shared" si="1"/>
        <v>#DIV/0!</v>
      </c>
    </row>
    <row r="122" spans="1:4" ht="19.5" customHeight="1">
      <c r="A122" s="61" t="s">
        <v>1494</v>
      </c>
      <c r="B122" s="75"/>
      <c r="C122" s="75"/>
      <c r="D122" s="46" t="e">
        <f t="shared" si="1"/>
        <v>#DIV/0!</v>
      </c>
    </row>
    <row r="123" spans="1:4" ht="19.5" customHeight="1">
      <c r="A123" s="61" t="s">
        <v>1495</v>
      </c>
      <c r="B123" s="75"/>
      <c r="C123" s="75"/>
      <c r="D123" s="46" t="e">
        <f t="shared" si="1"/>
        <v>#DIV/0!</v>
      </c>
    </row>
    <row r="124" spans="1:4" ht="19.5" customHeight="1">
      <c r="A124" s="61" t="s">
        <v>1496</v>
      </c>
      <c r="B124" s="75"/>
      <c r="C124" s="75"/>
      <c r="D124" s="46" t="e">
        <f t="shared" si="1"/>
        <v>#DIV/0!</v>
      </c>
    </row>
    <row r="125" spans="1:4" ht="19.5" customHeight="1">
      <c r="A125" s="61" t="s">
        <v>1497</v>
      </c>
      <c r="B125" s="75"/>
      <c r="C125" s="75"/>
      <c r="D125" s="46" t="e">
        <f t="shared" si="1"/>
        <v>#DIV/0!</v>
      </c>
    </row>
    <row r="126" spans="1:4" ht="19.5" customHeight="1">
      <c r="A126" s="61" t="s">
        <v>1498</v>
      </c>
      <c r="B126" s="75"/>
      <c r="C126" s="75"/>
      <c r="D126" s="46" t="e">
        <f t="shared" si="1"/>
        <v>#DIV/0!</v>
      </c>
    </row>
    <row r="127" spans="1:4" ht="19.5" customHeight="1">
      <c r="A127" s="61" t="s">
        <v>1499</v>
      </c>
      <c r="B127" s="75"/>
      <c r="C127" s="75"/>
      <c r="D127" s="46" t="e">
        <f t="shared" si="1"/>
        <v>#DIV/0!</v>
      </c>
    </row>
    <row r="128" spans="1:4" ht="19.5" customHeight="1">
      <c r="A128" s="61" t="s">
        <v>1500</v>
      </c>
      <c r="B128" s="75"/>
      <c r="C128" s="75"/>
      <c r="D128" s="46" t="e">
        <f t="shared" si="1"/>
        <v>#DIV/0!</v>
      </c>
    </row>
    <row r="129" spans="1:4" ht="19.5" customHeight="1">
      <c r="A129" s="61" t="s">
        <v>1501</v>
      </c>
      <c r="B129" s="75"/>
      <c r="C129" s="75"/>
      <c r="D129" s="46" t="e">
        <f t="shared" si="1"/>
        <v>#DIV/0!</v>
      </c>
    </row>
    <row r="130" spans="1:4" ht="19.5" customHeight="1">
      <c r="A130" s="61" t="s">
        <v>1502</v>
      </c>
      <c r="B130" s="75">
        <v>18</v>
      </c>
      <c r="C130" s="75">
        <v>20</v>
      </c>
      <c r="D130" s="46">
        <f t="shared" si="1"/>
        <v>1.1111111111111112</v>
      </c>
    </row>
    <row r="131" spans="1:4" ht="19.5" customHeight="1">
      <c r="A131" s="61" t="s">
        <v>1503</v>
      </c>
      <c r="B131" s="75">
        <v>2</v>
      </c>
      <c r="C131" s="75">
        <v>10</v>
      </c>
      <c r="D131" s="46">
        <f t="shared" si="1"/>
        <v>5</v>
      </c>
    </row>
    <row r="132" spans="1:4" ht="19.5" customHeight="1">
      <c r="A132" s="61" t="s">
        <v>1504</v>
      </c>
      <c r="B132" s="75"/>
      <c r="C132" s="75"/>
      <c r="D132" s="46" t="e">
        <f t="shared" si="1"/>
        <v>#DIV/0!</v>
      </c>
    </row>
    <row r="133" spans="1:4" ht="19.5" customHeight="1">
      <c r="A133" s="61" t="s">
        <v>1505</v>
      </c>
      <c r="B133" s="75"/>
      <c r="C133" s="75"/>
      <c r="D133" s="46" t="e">
        <f aca="true" t="shared" si="2" ref="D133:D189">C133/B133*100%</f>
        <v>#DIV/0!</v>
      </c>
    </row>
    <row r="134" spans="1:4" ht="19.5" customHeight="1">
      <c r="A134" s="61" t="s">
        <v>1506</v>
      </c>
      <c r="B134" s="75"/>
      <c r="C134" s="75"/>
      <c r="D134" s="46" t="e">
        <f t="shared" si="2"/>
        <v>#DIV/0!</v>
      </c>
    </row>
    <row r="135" spans="1:4" ht="19.5" customHeight="1">
      <c r="A135" s="61" t="s">
        <v>1507</v>
      </c>
      <c r="B135" s="75"/>
      <c r="C135" s="75"/>
      <c r="D135" s="46" t="e">
        <f t="shared" si="2"/>
        <v>#DIV/0!</v>
      </c>
    </row>
    <row r="136" spans="1:4" ht="19.5" customHeight="1">
      <c r="A136" s="61" t="s">
        <v>1508</v>
      </c>
      <c r="B136" s="75"/>
      <c r="C136" s="75"/>
      <c r="D136" s="46" t="e">
        <f t="shared" si="2"/>
        <v>#DIV/0!</v>
      </c>
    </row>
    <row r="137" spans="1:4" ht="19.5" customHeight="1">
      <c r="A137" s="61" t="s">
        <v>1509</v>
      </c>
      <c r="B137" s="75">
        <v>2</v>
      </c>
      <c r="C137" s="75">
        <v>10</v>
      </c>
      <c r="D137" s="46">
        <f t="shared" si="2"/>
        <v>5</v>
      </c>
    </row>
    <row r="138" spans="1:4" ht="19.5" customHeight="1">
      <c r="A138" s="61" t="s">
        <v>1510</v>
      </c>
      <c r="B138" s="75">
        <v>16</v>
      </c>
      <c r="C138" s="75">
        <v>10</v>
      </c>
      <c r="D138" s="46">
        <f t="shared" si="2"/>
        <v>0.625</v>
      </c>
    </row>
    <row r="139" spans="1:4" ht="19.5" customHeight="1">
      <c r="A139" s="61" t="s">
        <v>1511</v>
      </c>
      <c r="B139" s="75"/>
      <c r="C139" s="75"/>
      <c r="D139" s="46" t="e">
        <f t="shared" si="2"/>
        <v>#DIV/0!</v>
      </c>
    </row>
    <row r="140" spans="1:4" ht="19.5" customHeight="1">
      <c r="A140" s="61" t="s">
        <v>1512</v>
      </c>
      <c r="B140" s="75"/>
      <c r="C140" s="75"/>
      <c r="D140" s="46" t="e">
        <f t="shared" si="2"/>
        <v>#DIV/0!</v>
      </c>
    </row>
    <row r="141" spans="1:4" ht="19.5" customHeight="1">
      <c r="A141" s="61" t="s">
        <v>1513</v>
      </c>
      <c r="B141" s="75"/>
      <c r="C141" s="75"/>
      <c r="D141" s="46" t="e">
        <f t="shared" si="2"/>
        <v>#DIV/0!</v>
      </c>
    </row>
    <row r="142" spans="1:4" ht="19.5" customHeight="1">
      <c r="A142" s="61" t="s">
        <v>1514</v>
      </c>
      <c r="B142" s="75"/>
      <c r="C142" s="75"/>
      <c r="D142" s="46" t="e">
        <f t="shared" si="2"/>
        <v>#DIV/0!</v>
      </c>
    </row>
    <row r="143" spans="1:4" ht="19.5" customHeight="1">
      <c r="A143" s="61" t="s">
        <v>1515</v>
      </c>
      <c r="B143" s="75">
        <v>16</v>
      </c>
      <c r="C143" s="75">
        <v>10</v>
      </c>
      <c r="D143" s="46">
        <f t="shared" si="2"/>
        <v>0.625</v>
      </c>
    </row>
    <row r="144" spans="1:4" ht="19.5" customHeight="1">
      <c r="A144" s="61" t="s">
        <v>1516</v>
      </c>
      <c r="B144" s="75">
        <v>0</v>
      </c>
      <c r="C144" s="75"/>
      <c r="D144" s="46" t="e">
        <f t="shared" si="2"/>
        <v>#DIV/0!</v>
      </c>
    </row>
    <row r="145" spans="1:4" ht="19.5" customHeight="1">
      <c r="A145" s="61" t="s">
        <v>1517</v>
      </c>
      <c r="B145" s="75">
        <v>0</v>
      </c>
      <c r="C145" s="75"/>
      <c r="D145" s="46" t="e">
        <f t="shared" si="2"/>
        <v>#DIV/0!</v>
      </c>
    </row>
    <row r="146" spans="1:4" ht="19.5" customHeight="1">
      <c r="A146" s="61" t="s">
        <v>1518</v>
      </c>
      <c r="B146" s="75"/>
      <c r="C146" s="75"/>
      <c r="D146" s="46" t="e">
        <f t="shared" si="2"/>
        <v>#DIV/0!</v>
      </c>
    </row>
    <row r="147" spans="1:4" ht="19.5" customHeight="1">
      <c r="A147" s="61" t="s">
        <v>1519</v>
      </c>
      <c r="B147" s="75">
        <v>90</v>
      </c>
      <c r="C147" s="75"/>
      <c r="D147" s="46">
        <f t="shared" si="2"/>
        <v>0</v>
      </c>
    </row>
    <row r="148" spans="1:4" ht="19.5" customHeight="1">
      <c r="A148" s="61" t="s">
        <v>1520</v>
      </c>
      <c r="B148" s="75">
        <v>90</v>
      </c>
      <c r="C148" s="75"/>
      <c r="D148" s="46">
        <f t="shared" si="2"/>
        <v>0</v>
      </c>
    </row>
    <row r="149" spans="1:4" ht="19.5" customHeight="1">
      <c r="A149" s="61" t="s">
        <v>1521</v>
      </c>
      <c r="B149" s="75"/>
      <c r="C149" s="75"/>
      <c r="D149" s="46" t="e">
        <f t="shared" si="2"/>
        <v>#DIV/0!</v>
      </c>
    </row>
    <row r="150" spans="1:4" ht="19.5" customHeight="1">
      <c r="A150" s="61" t="s">
        <v>1522</v>
      </c>
      <c r="B150" s="75"/>
      <c r="C150" s="75"/>
      <c r="D150" s="46" t="e">
        <f t="shared" si="2"/>
        <v>#DIV/0!</v>
      </c>
    </row>
    <row r="151" spans="1:4" ht="19.5" customHeight="1">
      <c r="A151" s="61" t="s">
        <v>1523</v>
      </c>
      <c r="B151" s="75"/>
      <c r="C151" s="75"/>
      <c r="D151" s="46" t="e">
        <f t="shared" si="2"/>
        <v>#DIV/0!</v>
      </c>
    </row>
    <row r="152" spans="1:4" ht="19.5" customHeight="1">
      <c r="A152" s="61" t="s">
        <v>1524</v>
      </c>
      <c r="B152" s="71">
        <v>90</v>
      </c>
      <c r="C152" s="75"/>
      <c r="D152" s="46">
        <f t="shared" si="2"/>
        <v>0</v>
      </c>
    </row>
    <row r="153" spans="1:4" ht="19.5" customHeight="1">
      <c r="A153" s="61" t="s">
        <v>1525</v>
      </c>
      <c r="B153" s="75"/>
      <c r="C153" s="75"/>
      <c r="D153" s="46" t="e">
        <f t="shared" si="2"/>
        <v>#DIV/0!</v>
      </c>
    </row>
    <row r="154" spans="1:4" ht="19.5" customHeight="1">
      <c r="A154" s="61" t="s">
        <v>1526</v>
      </c>
      <c r="B154" s="76">
        <f>SUM(B155,B156,B165)</f>
        <v>1280</v>
      </c>
      <c r="C154" s="76">
        <f>SUM(C155,C156,C165)</f>
        <v>1420</v>
      </c>
      <c r="D154" s="46">
        <f t="shared" si="2"/>
        <v>1.109375</v>
      </c>
    </row>
    <row r="155" spans="1:4" ht="19.5" customHeight="1">
      <c r="A155" s="61" t="s">
        <v>1527</v>
      </c>
      <c r="B155" s="75"/>
      <c r="C155" s="75"/>
      <c r="D155" s="46" t="e">
        <f t="shared" si="2"/>
        <v>#DIV/0!</v>
      </c>
    </row>
    <row r="156" spans="1:4" ht="19.5" customHeight="1">
      <c r="A156" s="61" t="s">
        <v>1528</v>
      </c>
      <c r="B156" s="75">
        <v>8</v>
      </c>
      <c r="C156" s="75"/>
      <c r="D156" s="46">
        <f t="shared" si="2"/>
        <v>0</v>
      </c>
    </row>
    <row r="157" spans="1:4" ht="19.5" customHeight="1">
      <c r="A157" s="61" t="s">
        <v>1529</v>
      </c>
      <c r="B157" s="75"/>
      <c r="C157" s="75"/>
      <c r="D157" s="46" t="e">
        <f t="shared" si="2"/>
        <v>#DIV/0!</v>
      </c>
    </row>
    <row r="158" spans="1:4" ht="19.5" customHeight="1">
      <c r="A158" s="61" t="s">
        <v>1530</v>
      </c>
      <c r="B158" s="75"/>
      <c r="C158" s="75"/>
      <c r="D158" s="46" t="e">
        <f t="shared" si="2"/>
        <v>#DIV/0!</v>
      </c>
    </row>
    <row r="159" spans="1:4" ht="19.5" customHeight="1">
      <c r="A159" s="61" t="s">
        <v>1531</v>
      </c>
      <c r="B159" s="75"/>
      <c r="C159" s="75"/>
      <c r="D159" s="46" t="e">
        <f t="shared" si="2"/>
        <v>#DIV/0!</v>
      </c>
    </row>
    <row r="160" spans="1:4" ht="19.5" customHeight="1">
      <c r="A160" s="61" t="s">
        <v>1532</v>
      </c>
      <c r="B160" s="75"/>
      <c r="C160" s="75"/>
      <c r="D160" s="46" t="e">
        <f t="shared" si="2"/>
        <v>#DIV/0!</v>
      </c>
    </row>
    <row r="161" spans="1:4" ht="19.5" customHeight="1">
      <c r="A161" s="61" t="s">
        <v>1533</v>
      </c>
      <c r="B161" s="75"/>
      <c r="C161" s="75"/>
      <c r="D161" s="46" t="e">
        <f t="shared" si="2"/>
        <v>#DIV/0!</v>
      </c>
    </row>
    <row r="162" spans="1:4" ht="19.5" customHeight="1">
      <c r="A162" s="61" t="s">
        <v>1534</v>
      </c>
      <c r="B162" s="75"/>
      <c r="C162" s="75"/>
      <c r="D162" s="46" t="e">
        <f t="shared" si="2"/>
        <v>#DIV/0!</v>
      </c>
    </row>
    <row r="163" spans="1:4" ht="19.5" customHeight="1">
      <c r="A163" s="61" t="s">
        <v>1535</v>
      </c>
      <c r="B163" s="75">
        <v>8</v>
      </c>
      <c r="C163" s="75"/>
      <c r="D163" s="46">
        <f t="shared" si="2"/>
        <v>0</v>
      </c>
    </row>
    <row r="164" spans="1:4" ht="19.5" customHeight="1">
      <c r="A164" s="61" t="s">
        <v>1536</v>
      </c>
      <c r="B164" s="75"/>
      <c r="C164" s="75"/>
      <c r="D164" s="46" t="e">
        <f t="shared" si="2"/>
        <v>#DIV/0!</v>
      </c>
    </row>
    <row r="165" spans="1:4" ht="19.5" customHeight="1">
      <c r="A165" s="61" t="s">
        <v>1537</v>
      </c>
      <c r="B165" s="76">
        <f>SUM(B166:B175)</f>
        <v>1272</v>
      </c>
      <c r="C165" s="76">
        <f>SUM(C166:C175)</f>
        <v>1420</v>
      </c>
      <c r="D165" s="46">
        <f t="shared" si="2"/>
        <v>1.1163522012578617</v>
      </c>
    </row>
    <row r="166" spans="1:4" ht="19.5" customHeight="1">
      <c r="A166" s="61" t="s">
        <v>1538</v>
      </c>
      <c r="B166" s="71">
        <v>738</v>
      </c>
      <c r="C166" s="74">
        <v>877</v>
      </c>
      <c r="D166" s="46">
        <f t="shared" si="2"/>
        <v>1.1883468834688347</v>
      </c>
    </row>
    <row r="167" spans="1:4" ht="19.5" customHeight="1">
      <c r="A167" s="61" t="s">
        <v>1539</v>
      </c>
      <c r="B167" s="71">
        <v>236</v>
      </c>
      <c r="C167" s="74">
        <v>236</v>
      </c>
      <c r="D167" s="46">
        <f t="shared" si="2"/>
        <v>1</v>
      </c>
    </row>
    <row r="168" spans="1:4" ht="19.5" customHeight="1">
      <c r="A168" s="61" t="s">
        <v>1540</v>
      </c>
      <c r="B168" s="71">
        <v>35</v>
      </c>
      <c r="C168" s="74">
        <v>35</v>
      </c>
      <c r="D168" s="46">
        <f t="shared" si="2"/>
        <v>1</v>
      </c>
    </row>
    <row r="169" spans="1:4" ht="19.5" customHeight="1">
      <c r="A169" s="61" t="s">
        <v>1541</v>
      </c>
      <c r="B169" s="71"/>
      <c r="C169" s="74"/>
      <c r="D169" s="46" t="e">
        <f t="shared" si="2"/>
        <v>#DIV/0!</v>
      </c>
    </row>
    <row r="170" spans="1:4" ht="19.5" customHeight="1">
      <c r="A170" s="61" t="s">
        <v>1542</v>
      </c>
      <c r="B170" s="71">
        <v>67</v>
      </c>
      <c r="C170" s="74">
        <v>76</v>
      </c>
      <c r="D170" s="46">
        <f t="shared" si="2"/>
        <v>1.1343283582089552</v>
      </c>
    </row>
    <row r="171" spans="1:4" ht="19.5" customHeight="1">
      <c r="A171" s="61" t="s">
        <v>1543</v>
      </c>
      <c r="B171" s="71"/>
      <c r="C171" s="74"/>
      <c r="D171" s="46" t="e">
        <f t="shared" si="2"/>
        <v>#DIV/0!</v>
      </c>
    </row>
    <row r="172" spans="1:4" ht="19.5" customHeight="1">
      <c r="A172" s="61" t="s">
        <v>1544</v>
      </c>
      <c r="B172" s="71"/>
      <c r="C172" s="74"/>
      <c r="D172" s="46" t="e">
        <f t="shared" si="2"/>
        <v>#DIV/0!</v>
      </c>
    </row>
    <row r="173" spans="1:4" ht="19.5" customHeight="1">
      <c r="A173" s="61" t="s">
        <v>1545</v>
      </c>
      <c r="B173" s="71"/>
      <c r="C173" s="74"/>
      <c r="D173" s="46" t="e">
        <f t="shared" si="2"/>
        <v>#DIV/0!</v>
      </c>
    </row>
    <row r="174" spans="1:4" ht="19.5" customHeight="1">
      <c r="A174" s="61" t="s">
        <v>1546</v>
      </c>
      <c r="B174" s="71">
        <v>196</v>
      </c>
      <c r="C174" s="74">
        <v>196</v>
      </c>
      <c r="D174" s="46">
        <f t="shared" si="2"/>
        <v>1</v>
      </c>
    </row>
    <row r="175" spans="1:4" ht="19.5" customHeight="1">
      <c r="A175" s="77" t="s">
        <v>1547</v>
      </c>
      <c r="B175" s="71"/>
      <c r="C175" s="74"/>
      <c r="D175" s="46" t="e">
        <f t="shared" si="2"/>
        <v>#DIV/0!</v>
      </c>
    </row>
    <row r="176" spans="1:4" ht="19.5" customHeight="1">
      <c r="A176" s="64" t="s">
        <v>1548</v>
      </c>
      <c r="B176" s="78"/>
      <c r="C176" s="75"/>
      <c r="D176" s="46" t="e">
        <f t="shared" si="2"/>
        <v>#DIV/0!</v>
      </c>
    </row>
    <row r="177" spans="1:4" ht="19.5" customHeight="1">
      <c r="A177" s="64" t="s">
        <v>1549</v>
      </c>
      <c r="B177" s="78"/>
      <c r="C177" s="75"/>
      <c r="D177" s="46" t="e">
        <f t="shared" si="2"/>
        <v>#DIV/0!</v>
      </c>
    </row>
    <row r="178" spans="1:4" ht="19.5" customHeight="1">
      <c r="A178" s="64" t="s">
        <v>1550</v>
      </c>
      <c r="B178" s="75"/>
      <c r="C178" s="75"/>
      <c r="D178" s="46" t="e">
        <f t="shared" si="2"/>
        <v>#DIV/0!</v>
      </c>
    </row>
    <row r="179" spans="1:4" ht="19.5" customHeight="1">
      <c r="A179" s="64" t="s">
        <v>1551</v>
      </c>
      <c r="B179" s="75"/>
      <c r="C179" s="75"/>
      <c r="D179" s="46" t="e">
        <f t="shared" si="2"/>
        <v>#DIV/0!</v>
      </c>
    </row>
    <row r="180" spans="1:4" ht="19.5" customHeight="1">
      <c r="A180" s="66" t="s">
        <v>1234</v>
      </c>
      <c r="B180" s="75">
        <f>SUM(B4,B10,B19,B26,B64,B89,B130,B147,B154,B176,B178)</f>
        <v>10768</v>
      </c>
      <c r="C180" s="75">
        <f>SUM(C4,C10,C19,C26,C64,C89,C130,C147,C154,C176,C178)</f>
        <v>25500</v>
      </c>
      <c r="D180" s="46">
        <f t="shared" si="2"/>
        <v>2.3681277860326895</v>
      </c>
    </row>
    <row r="181" spans="1:4" ht="19.5" customHeight="1">
      <c r="A181" s="64" t="s">
        <v>105</v>
      </c>
      <c r="B181" s="75"/>
      <c r="C181" s="75"/>
      <c r="D181" s="46" t="e">
        <f t="shared" si="2"/>
        <v>#DIV/0!</v>
      </c>
    </row>
    <row r="182" spans="1:4" ht="19.5" customHeight="1">
      <c r="A182" s="64" t="s">
        <v>1552</v>
      </c>
      <c r="B182" s="75"/>
      <c r="C182" s="75"/>
      <c r="D182" s="46" t="e">
        <f t="shared" si="2"/>
        <v>#DIV/0!</v>
      </c>
    </row>
    <row r="183" spans="1:4" ht="19.5" customHeight="1">
      <c r="A183" s="64" t="s">
        <v>1553</v>
      </c>
      <c r="B183" s="75"/>
      <c r="C183" s="75"/>
      <c r="D183" s="46" t="e">
        <f t="shared" si="2"/>
        <v>#DIV/0!</v>
      </c>
    </row>
    <row r="184" spans="1:4" ht="19.5" customHeight="1">
      <c r="A184" s="64" t="s">
        <v>1554</v>
      </c>
      <c r="B184" s="75"/>
      <c r="C184" s="75"/>
      <c r="D184" s="46" t="e">
        <f t="shared" si="2"/>
        <v>#DIV/0!</v>
      </c>
    </row>
    <row r="185" spans="1:4" ht="19.5" customHeight="1">
      <c r="A185" s="64" t="s">
        <v>1555</v>
      </c>
      <c r="B185" s="75">
        <f>SUM(B186:B188)</f>
        <v>3578</v>
      </c>
      <c r="C185" s="75">
        <f>SUM(C186:C188)</f>
        <v>219</v>
      </c>
      <c r="D185" s="46">
        <f t="shared" si="2"/>
        <v>0.061207378423700394</v>
      </c>
    </row>
    <row r="186" spans="1:4" ht="19.5" customHeight="1">
      <c r="A186" s="64" t="s">
        <v>1556</v>
      </c>
      <c r="B186" s="75">
        <v>3359</v>
      </c>
      <c r="C186" s="75"/>
      <c r="D186" s="46">
        <f t="shared" si="2"/>
        <v>0</v>
      </c>
    </row>
    <row r="187" spans="1:4" ht="19.5" customHeight="1">
      <c r="A187" s="64" t="s">
        <v>1244</v>
      </c>
      <c r="B187" s="75">
        <v>219</v>
      </c>
      <c r="C187" s="75">
        <v>219</v>
      </c>
      <c r="D187" s="46">
        <f t="shared" si="2"/>
        <v>1</v>
      </c>
    </row>
    <row r="188" spans="1:4" ht="19.5" customHeight="1">
      <c r="A188" s="64" t="s">
        <v>1245</v>
      </c>
      <c r="B188" s="75"/>
      <c r="C188" s="75"/>
      <c r="D188" s="46" t="e">
        <f t="shared" si="2"/>
        <v>#DIV/0!</v>
      </c>
    </row>
    <row r="189" spans="1:4" ht="19.5" customHeight="1">
      <c r="A189" s="66" t="s">
        <v>115</v>
      </c>
      <c r="B189" s="75">
        <f>B180+B181+B185</f>
        <v>14346</v>
      </c>
      <c r="C189" s="75">
        <f>C180+C181+C185</f>
        <v>25719</v>
      </c>
      <c r="D189" s="46">
        <f t="shared" si="2"/>
        <v>1.7927645336679214</v>
      </c>
    </row>
  </sheetData>
  <sheetProtection/>
  <mergeCells count="1">
    <mergeCell ref="A1:D1"/>
  </mergeCells>
  <dataValidations count="1">
    <dataValidation type="custom" allowBlank="1" showInputMessage="1" showErrorMessage="1" errorTitle="提示" error="对不起，此处只能输入数字。" sqref="B63:C63 C71 B152 B71:B75 B85:B88 B166:B175">
      <formula1>OR(B63="",ISNUMBER(B63))</formula1>
    </dataValidation>
  </dataValidations>
  <printOptions horizontalCentered="1"/>
  <pageMargins left="0.71" right="0.71" top="0.75" bottom="0.75" header="0.31" footer="0.31"/>
  <pageSetup fitToHeight="200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2016-12-29T09:08:18Z</cp:lastPrinted>
  <dcterms:created xsi:type="dcterms:W3CDTF">2016-12-07T02:04:11Z</dcterms:created>
  <dcterms:modified xsi:type="dcterms:W3CDTF">2023-09-20T09:05:41Z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870DE2E585C948C5A83C8A75B2639AD8</vt:lpwstr>
  </property>
</Properties>
</file>