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2" activeTab="0"/>
  </bookViews>
  <sheets>
    <sheet name="2016年三公经费预算数" sheetId="1" r:id="rId1"/>
  </sheets>
  <definedNames>
    <definedName name="_xlnm.Print_Titles" localSheetId="0">'2016年三公经费预算数'!$1:$5</definedName>
  </definedNames>
  <calcPr fullCalcOnLoad="1"/>
</workbook>
</file>

<file path=xl/sharedStrings.xml><?xml version="1.0" encoding="utf-8"?>
<sst xmlns="http://schemas.openxmlformats.org/spreadsheetml/2006/main" count="191" uniqueCount="151">
  <si>
    <t>勐海县县本级2016年“三公”经费财政拨款预算表</t>
  </si>
  <si>
    <t>单位：万元</t>
  </si>
  <si>
    <t>单位名称</t>
  </si>
  <si>
    <t>2014年预算数</t>
  </si>
  <si>
    <t>2015年预算数</t>
  </si>
  <si>
    <t>2016年预算数</t>
  </si>
  <si>
    <t>2015年预算数比2014年预算数</t>
  </si>
  <si>
    <t>备注</t>
  </si>
  <si>
    <t>合计</t>
  </si>
  <si>
    <t>因公出国（境）费</t>
  </si>
  <si>
    <t>公务接待费</t>
  </si>
  <si>
    <t>公务用车购置及运行费</t>
  </si>
  <si>
    <t>小计</t>
  </si>
  <si>
    <t>公务用车购置费</t>
  </si>
  <si>
    <t xml:space="preserve"> 公务用车运行费</t>
  </si>
  <si>
    <t>州人大常委会办公室</t>
  </si>
  <si>
    <t>州政协办公室</t>
  </si>
  <si>
    <t>州工商联</t>
  </si>
  <si>
    <t>州民盟</t>
  </si>
  <si>
    <t>州委办公室</t>
  </si>
  <si>
    <t>州委机要局</t>
  </si>
  <si>
    <t>不公开</t>
  </si>
  <si>
    <t>州直机关工委</t>
  </si>
  <si>
    <t>州委党史办</t>
  </si>
  <si>
    <t>州农委办</t>
  </si>
  <si>
    <t>州委统战部</t>
  </si>
  <si>
    <t>州国家保密局</t>
  </si>
  <si>
    <t>州文联</t>
  </si>
  <si>
    <t>州妇联</t>
  </si>
  <si>
    <t>团州委</t>
  </si>
  <si>
    <t>州侨联</t>
  </si>
  <si>
    <t>州委政法委</t>
  </si>
  <si>
    <t>州政府办公室</t>
  </si>
  <si>
    <t>州政府应急办</t>
  </si>
  <si>
    <t>州法制办公室</t>
  </si>
  <si>
    <t>州信访局</t>
  </si>
  <si>
    <t>州政府接待处</t>
  </si>
  <si>
    <t>州机关事务管理处</t>
  </si>
  <si>
    <t>州政务服务管理局</t>
  </si>
  <si>
    <t>州纪委办公室</t>
  </si>
  <si>
    <t>州委组织部</t>
  </si>
  <si>
    <t>州委宣传部</t>
  </si>
  <si>
    <t>州社科联</t>
  </si>
  <si>
    <t>州委编制办公室</t>
  </si>
  <si>
    <t>州民宗局</t>
  </si>
  <si>
    <t>州外事侨务办公室</t>
  </si>
  <si>
    <t>州审计局</t>
  </si>
  <si>
    <t>州统计局</t>
  </si>
  <si>
    <t>州旅游发展委员会</t>
  </si>
  <si>
    <t>州财政局</t>
  </si>
  <si>
    <t>驻昆办事处</t>
  </si>
  <si>
    <t>驻上海办事处</t>
  </si>
  <si>
    <t>驻京办事处</t>
  </si>
  <si>
    <t>州档案局</t>
  </si>
  <si>
    <t>州工商行政管理局</t>
  </si>
  <si>
    <t>州公安局</t>
  </si>
  <si>
    <t>州中级人民法院</t>
  </si>
  <si>
    <t>州检察院</t>
  </si>
  <si>
    <t>州司法局</t>
  </si>
  <si>
    <t>州强制隔离戒毒所</t>
  </si>
  <si>
    <t>州交警支队</t>
  </si>
  <si>
    <t>思小大队</t>
  </si>
  <si>
    <t>小磨大队</t>
  </si>
  <si>
    <t>州卫生和计划生育委员会</t>
  </si>
  <si>
    <t>州红十字会</t>
  </si>
  <si>
    <t>州卫生监督所</t>
  </si>
  <si>
    <t>州妇幼保健院</t>
  </si>
  <si>
    <t>州疾控中心</t>
  </si>
  <si>
    <t>州中心血站</t>
  </si>
  <si>
    <t>州人民医院</t>
  </si>
  <si>
    <t>州民族医药研究所</t>
  </si>
  <si>
    <t>州食品药品监督管理局</t>
  </si>
  <si>
    <t>州食品药品检验所</t>
  </si>
  <si>
    <t>州残疾人联合会</t>
  </si>
  <si>
    <t>州民政局</t>
  </si>
  <si>
    <t>州人力资源和社会保障局</t>
  </si>
  <si>
    <t>局机关</t>
  </si>
  <si>
    <t>州养老中心</t>
  </si>
  <si>
    <t>州劳动就业中心</t>
  </si>
  <si>
    <t>州医保中心</t>
  </si>
  <si>
    <t>州委老干部局</t>
  </si>
  <si>
    <t>州老干活动中心</t>
  </si>
  <si>
    <t>州干休所</t>
  </si>
  <si>
    <t>州文体和广电局</t>
  </si>
  <si>
    <t>州文化馆</t>
  </si>
  <si>
    <t>州民族文化工作团</t>
  </si>
  <si>
    <t>州图书馆</t>
  </si>
  <si>
    <t>州杂志社</t>
  </si>
  <si>
    <t>西双版纳报社</t>
  </si>
  <si>
    <t>州住房公积金中心</t>
  </si>
  <si>
    <t>州地震局</t>
  </si>
  <si>
    <t>州广播电视台</t>
  </si>
  <si>
    <t>州委党校</t>
  </si>
  <si>
    <t>州教育局</t>
  </si>
  <si>
    <t>州第一中学</t>
  </si>
  <si>
    <t>州第二中学</t>
  </si>
  <si>
    <t>州民族中学</t>
  </si>
  <si>
    <t>州允景洪小学</t>
  </si>
  <si>
    <t>州允景洪幼儿园</t>
  </si>
  <si>
    <t>州机关幼儿园</t>
  </si>
  <si>
    <t>州机关幼儿园本部</t>
  </si>
  <si>
    <t>州机关幼儿园万达校区</t>
  </si>
  <si>
    <t>西双版纳职业技术学院</t>
  </si>
  <si>
    <t>西双版纳国际度假区中学</t>
  </si>
  <si>
    <t>州科学技术局</t>
  </si>
  <si>
    <t>州农业科学研究所</t>
  </si>
  <si>
    <t>州环境保护局</t>
  </si>
  <si>
    <t>州环境监测站</t>
  </si>
  <si>
    <t>州住房和城乡建设局</t>
  </si>
  <si>
    <t>州建筑工程质量监督站</t>
  </si>
  <si>
    <t>州国土资源局</t>
  </si>
  <si>
    <t>州土地矿产储备中心</t>
  </si>
  <si>
    <t>州港务局</t>
  </si>
  <si>
    <t>州交通运输局</t>
  </si>
  <si>
    <t>州地方公路管理处</t>
  </si>
  <si>
    <t>州公路工程质量监督站</t>
  </si>
  <si>
    <t>州发展和改革委员会</t>
  </si>
  <si>
    <t>州招商合作局</t>
  </si>
  <si>
    <t>西双版纳旅游度假区管委会</t>
  </si>
  <si>
    <t>磨憨经济开发区管委会</t>
  </si>
  <si>
    <t>景洪工业园区管委会</t>
  </si>
  <si>
    <t>州质量技术监督局</t>
  </si>
  <si>
    <t>州农业局</t>
  </si>
  <si>
    <t>州农机监理所</t>
  </si>
  <si>
    <t>州农经站</t>
  </si>
  <si>
    <t>州土肥站</t>
  </si>
  <si>
    <t>州种子站</t>
  </si>
  <si>
    <t>州农机学校</t>
  </si>
  <si>
    <t>州农环站</t>
  </si>
  <si>
    <t>州植保植检站</t>
  </si>
  <si>
    <t>州农机研究所</t>
  </si>
  <si>
    <t>州动物疫病预防控制中心</t>
  </si>
  <si>
    <t>州畜牧技术推广工作站</t>
  </si>
  <si>
    <t>州水产技术推广站</t>
  </si>
  <si>
    <t>州水利局</t>
  </si>
  <si>
    <t>州水勘队</t>
  </si>
  <si>
    <t>州林业局</t>
  </si>
  <si>
    <t>州森林公安局</t>
  </si>
  <si>
    <t>州自然保护局</t>
  </si>
  <si>
    <t>州农垦局</t>
  </si>
  <si>
    <t>州生物产业办公室</t>
  </si>
  <si>
    <t>州扶贫办公室</t>
  </si>
  <si>
    <t>州安全生产监督管理局</t>
  </si>
  <si>
    <t>州工业和信息化委员会</t>
  </si>
  <si>
    <t>州商务局</t>
  </si>
  <si>
    <t>州移民开发局</t>
  </si>
  <si>
    <t>州供销社</t>
  </si>
  <si>
    <t>州总工会</t>
  </si>
  <si>
    <t>合   计</t>
  </si>
  <si>
    <t>合  计</t>
  </si>
  <si>
    <r>
      <t>备注：201</t>
    </r>
    <r>
      <rPr>
        <sz val="10"/>
        <rFont val="宋体"/>
        <family val="0"/>
      </rPr>
      <t>6</t>
    </r>
    <r>
      <rPr>
        <sz val="10"/>
        <rFont val="宋体"/>
        <family val="0"/>
      </rPr>
      <t xml:space="preserve">年“三公”经费预算口径说明
    一、“三公”经费：按照党中央、国务院有关文件及部门预算管理有关规定，纳入县级财政预算管理的“三公”经费，是指县级部门用财政拨款安排的因公出国（境）费、公务用车购置及运行费和公务接待费。其中，因公出国（境）费反映单位公务出国（境）的住宿费、旅费、伙食补助费、杂费、培训费等支出；公务用车购置及运行费反映单位公务用车购置费及租用费、燃料费、维修费、过路过桥费、保险费、安全奖励费用等支出；公务接待费反映单位按规定开支的各类公务接待（含外宾接待）支出；
    二、“三公”经费预算数：指县级部门（含下属单位）从年初预算计划安排用于因公出国（境）费、公务用车购置及运行费、公务接待费的预算数（包括基本支出和项目支出）。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</si>
</sst>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color indexed="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horizontal="left" vertical="center" indent="1"/>
    </xf>
    <xf numFmtId="0" fontId="2" fillId="35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indent="1"/>
    </xf>
    <xf numFmtId="0" fontId="2" fillId="34" borderId="18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showZeros="0" tabSelected="1" workbookViewId="0" topLeftCell="A1">
      <pane xSplit="1" ySplit="5" topLeftCell="N6" activePane="bottomRight" state="frozen"/>
      <selection pane="bottomRight" activeCell="AD5" sqref="AD5"/>
    </sheetView>
  </sheetViews>
  <sheetFormatPr defaultColWidth="9.00390625" defaultRowHeight="14.25"/>
  <cols>
    <col min="1" max="1" width="20.75390625" style="5" customWidth="1"/>
    <col min="2" max="2" width="7.25390625" style="5" hidden="1" customWidth="1"/>
    <col min="3" max="3" width="6.75390625" style="5" hidden="1" customWidth="1"/>
    <col min="4" max="6" width="7.00390625" style="5" hidden="1" customWidth="1"/>
    <col min="7" max="7" width="7.25390625" style="5" hidden="1" customWidth="1"/>
    <col min="8" max="8" width="0.12890625" style="5" hidden="1" customWidth="1"/>
    <col min="9" max="9" width="6.75390625" style="5" hidden="1" customWidth="1"/>
    <col min="10" max="12" width="7.00390625" style="5" hidden="1" customWidth="1"/>
    <col min="13" max="13" width="7.25390625" style="5" hidden="1" customWidth="1"/>
    <col min="14" max="19" width="9.625" style="5" customWidth="1"/>
    <col min="20" max="25" width="7.25390625" style="5" hidden="1" customWidth="1"/>
    <col min="26" max="26" width="14.25390625" style="5" customWidth="1"/>
    <col min="27" max="16384" width="9.00390625" style="5" customWidth="1"/>
  </cols>
  <sheetData>
    <row r="1" spans="1:26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3:26" ht="21.75" customHeight="1">
      <c r="M2" s="14" t="s">
        <v>1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7" customHeight="1">
      <c r="A3" s="7" t="s">
        <v>2</v>
      </c>
      <c r="B3" s="7" t="s">
        <v>3</v>
      </c>
      <c r="C3" s="7"/>
      <c r="D3" s="7"/>
      <c r="E3" s="7"/>
      <c r="F3" s="7"/>
      <c r="G3" s="7"/>
      <c r="H3" s="7" t="s">
        <v>4</v>
      </c>
      <c r="I3" s="7"/>
      <c r="J3" s="7"/>
      <c r="K3" s="7"/>
      <c r="L3" s="7"/>
      <c r="M3" s="7"/>
      <c r="N3" s="7" t="s">
        <v>5</v>
      </c>
      <c r="O3" s="7"/>
      <c r="P3" s="7"/>
      <c r="Q3" s="7"/>
      <c r="R3" s="7"/>
      <c r="S3" s="7"/>
      <c r="T3" s="15" t="s">
        <v>6</v>
      </c>
      <c r="U3" s="16"/>
      <c r="V3" s="16"/>
      <c r="W3" s="16"/>
      <c r="X3" s="16"/>
      <c r="Y3" s="19"/>
      <c r="Z3" s="17" t="s">
        <v>7</v>
      </c>
    </row>
    <row r="4" spans="1:26" ht="27" customHeight="1">
      <c r="A4" s="7"/>
      <c r="B4" s="7" t="s">
        <v>8</v>
      </c>
      <c r="C4" s="8" t="s">
        <v>9</v>
      </c>
      <c r="D4" s="8" t="s">
        <v>10</v>
      </c>
      <c r="E4" s="8" t="s">
        <v>11</v>
      </c>
      <c r="F4" s="8"/>
      <c r="G4" s="8"/>
      <c r="H4" s="7" t="s">
        <v>8</v>
      </c>
      <c r="I4" s="8" t="s">
        <v>9</v>
      </c>
      <c r="J4" s="8" t="s">
        <v>10</v>
      </c>
      <c r="K4" s="8" t="s">
        <v>11</v>
      </c>
      <c r="L4" s="8"/>
      <c r="M4" s="8"/>
      <c r="N4" s="7" t="s">
        <v>8</v>
      </c>
      <c r="O4" s="8" t="s">
        <v>9</v>
      </c>
      <c r="P4" s="8" t="s">
        <v>10</v>
      </c>
      <c r="Q4" s="8" t="s">
        <v>11</v>
      </c>
      <c r="R4" s="8"/>
      <c r="S4" s="8"/>
      <c r="T4" s="17" t="s">
        <v>8</v>
      </c>
      <c r="U4" s="8" t="s">
        <v>9</v>
      </c>
      <c r="V4" s="8" t="s">
        <v>10</v>
      </c>
      <c r="W4" s="8" t="s">
        <v>11</v>
      </c>
      <c r="X4" s="8"/>
      <c r="Y4" s="8"/>
      <c r="Z4" s="20"/>
    </row>
    <row r="5" spans="1:26" ht="79.5" customHeight="1">
      <c r="A5" s="7"/>
      <c r="B5" s="7"/>
      <c r="C5" s="8"/>
      <c r="D5" s="8"/>
      <c r="E5" s="8" t="s">
        <v>12</v>
      </c>
      <c r="F5" s="8" t="s">
        <v>13</v>
      </c>
      <c r="G5" s="8" t="s">
        <v>14</v>
      </c>
      <c r="H5" s="7"/>
      <c r="I5" s="8"/>
      <c r="J5" s="8"/>
      <c r="K5" s="8" t="s">
        <v>12</v>
      </c>
      <c r="L5" s="8" t="s">
        <v>13</v>
      </c>
      <c r="M5" s="8" t="s">
        <v>14</v>
      </c>
      <c r="N5" s="7"/>
      <c r="O5" s="8"/>
      <c r="P5" s="8"/>
      <c r="Q5" s="8" t="s">
        <v>12</v>
      </c>
      <c r="R5" s="8" t="s">
        <v>13</v>
      </c>
      <c r="S5" s="8" t="s">
        <v>14</v>
      </c>
      <c r="T5" s="18"/>
      <c r="U5" s="8"/>
      <c r="V5" s="8"/>
      <c r="W5" s="8" t="s">
        <v>12</v>
      </c>
      <c r="X5" s="8" t="s">
        <v>13</v>
      </c>
      <c r="Y5" s="8" t="s">
        <v>14</v>
      </c>
      <c r="Z5" s="18"/>
    </row>
    <row r="6" spans="1:26" s="1" customFormat="1" ht="79.5" customHeight="1">
      <c r="A6" s="9" t="s">
        <v>15</v>
      </c>
      <c r="B6" s="9">
        <f>SUM(C6,D6,E6,)</f>
        <v>126</v>
      </c>
      <c r="C6" s="9"/>
      <c r="D6" s="9">
        <v>50</v>
      </c>
      <c r="E6" s="9">
        <f>SUM(F6:G6)</f>
        <v>76</v>
      </c>
      <c r="F6" s="9"/>
      <c r="G6" s="9">
        <v>76</v>
      </c>
      <c r="H6" s="9">
        <f>SUM(I6,J6,K6,)</f>
        <v>60.9</v>
      </c>
      <c r="I6" s="9">
        <v>1.9</v>
      </c>
      <c r="J6" s="9">
        <v>25</v>
      </c>
      <c r="K6" s="9">
        <f>SUM(L6:M6)</f>
        <v>34</v>
      </c>
      <c r="L6" s="9"/>
      <c r="M6" s="9">
        <v>34</v>
      </c>
      <c r="N6" s="9">
        <f>SUM(O6,P6,Q6,)</f>
        <v>44</v>
      </c>
      <c r="O6" s="9"/>
      <c r="P6" s="9">
        <v>19</v>
      </c>
      <c r="Q6" s="9">
        <f>SUM(R6:S6)</f>
        <v>25</v>
      </c>
      <c r="R6" s="9"/>
      <c r="S6" s="9">
        <v>25</v>
      </c>
      <c r="T6" s="9">
        <f>SUM(U6,V6,W6,)</f>
        <v>-65.1</v>
      </c>
      <c r="U6" s="9">
        <f>I6-C6</f>
        <v>1.9</v>
      </c>
      <c r="V6" s="9">
        <f>J6-D6</f>
        <v>-25</v>
      </c>
      <c r="W6" s="9">
        <f>SUM(X6:Y6)</f>
        <v>-42</v>
      </c>
      <c r="X6" s="9">
        <f>L6-F6</f>
        <v>0</v>
      </c>
      <c r="Y6" s="9">
        <f>M6-G6</f>
        <v>-42</v>
      </c>
      <c r="Z6" s="21"/>
    </row>
    <row r="7" spans="1:26" s="1" customFormat="1" ht="79.5" customHeight="1">
      <c r="A7" s="9" t="s">
        <v>16</v>
      </c>
      <c r="B7" s="9">
        <f>SUM(C7,D7,E7,)</f>
        <v>65</v>
      </c>
      <c r="C7" s="9"/>
      <c r="D7" s="9">
        <v>20</v>
      </c>
      <c r="E7" s="9">
        <f>SUM(F7:G7)</f>
        <v>45</v>
      </c>
      <c r="F7" s="9"/>
      <c r="G7" s="9">
        <v>45</v>
      </c>
      <c r="H7" s="9">
        <f>SUM(I7,J7,K7,)</f>
        <v>65</v>
      </c>
      <c r="I7" s="9">
        <v>5</v>
      </c>
      <c r="J7" s="9">
        <v>20</v>
      </c>
      <c r="K7" s="9">
        <f>SUM(L7:M7)</f>
        <v>40</v>
      </c>
      <c r="L7" s="9"/>
      <c r="M7" s="9">
        <v>40</v>
      </c>
      <c r="N7" s="9">
        <f aca="true" t="shared" si="0" ref="N7:N70">SUM(O7,P7,Q7,)</f>
        <v>58</v>
      </c>
      <c r="O7" s="9">
        <v>5</v>
      </c>
      <c r="P7" s="9">
        <v>18</v>
      </c>
      <c r="Q7" s="9">
        <f aca="true" t="shared" si="1" ref="Q7:Q68">SUM(R7:S7)</f>
        <v>35</v>
      </c>
      <c r="R7" s="9"/>
      <c r="S7" s="9">
        <v>35</v>
      </c>
      <c r="T7" s="9">
        <f>SUM(U7,V7,W7,)</f>
        <v>0</v>
      </c>
      <c r="U7" s="9">
        <f aca="true" t="shared" si="2" ref="U7:V9">I7-C7</f>
        <v>5</v>
      </c>
      <c r="V7" s="9">
        <f t="shared" si="2"/>
        <v>0</v>
      </c>
      <c r="W7" s="9">
        <f>SUM(X7:Y7)</f>
        <v>-5</v>
      </c>
      <c r="X7" s="9">
        <f aca="true" t="shared" si="3" ref="X7:Y9">L7-F7</f>
        <v>0</v>
      </c>
      <c r="Y7" s="9">
        <f t="shared" si="3"/>
        <v>-5</v>
      </c>
      <c r="Z7" s="21"/>
    </row>
    <row r="8" spans="1:26" s="1" customFormat="1" ht="79.5" customHeight="1">
      <c r="A8" s="9" t="s">
        <v>17</v>
      </c>
      <c r="B8" s="9">
        <f>SUM(C8,D8,E8,)</f>
        <v>13</v>
      </c>
      <c r="C8" s="9"/>
      <c r="D8" s="9">
        <v>10</v>
      </c>
      <c r="E8" s="9">
        <f>SUM(F8:G8)</f>
        <v>3</v>
      </c>
      <c r="F8" s="9"/>
      <c r="G8" s="9">
        <v>3</v>
      </c>
      <c r="H8" s="9">
        <f>SUM(I8,J8,K8,)</f>
        <v>26.5</v>
      </c>
      <c r="I8" s="9">
        <v>13.5</v>
      </c>
      <c r="J8" s="9">
        <v>10.5</v>
      </c>
      <c r="K8" s="9">
        <f>SUM(L8:M8)</f>
        <v>2.5</v>
      </c>
      <c r="L8" s="9"/>
      <c r="M8" s="9">
        <v>2.5</v>
      </c>
      <c r="N8" s="9">
        <f t="shared" si="0"/>
        <v>33.2</v>
      </c>
      <c r="O8" s="9">
        <v>14.3</v>
      </c>
      <c r="P8" s="9">
        <v>13.9</v>
      </c>
      <c r="Q8" s="9">
        <f t="shared" si="1"/>
        <v>5</v>
      </c>
      <c r="R8" s="9"/>
      <c r="S8" s="9">
        <v>5</v>
      </c>
      <c r="T8" s="9">
        <f>SUM(U8,V8,W8,)</f>
        <v>13.5</v>
      </c>
      <c r="U8" s="9">
        <f t="shared" si="2"/>
        <v>13.5</v>
      </c>
      <c r="V8" s="9">
        <f t="shared" si="2"/>
        <v>0.5</v>
      </c>
      <c r="W8" s="9">
        <f>SUM(X8:Y8)</f>
        <v>-0.5</v>
      </c>
      <c r="X8" s="9">
        <f t="shared" si="3"/>
        <v>0</v>
      </c>
      <c r="Y8" s="9">
        <f t="shared" si="3"/>
        <v>-0.5</v>
      </c>
      <c r="Z8" s="21"/>
    </row>
    <row r="9" spans="1:26" s="1" customFormat="1" ht="79.5" customHeight="1">
      <c r="A9" s="9" t="s">
        <v>18</v>
      </c>
      <c r="B9" s="9">
        <f>SUM(C9,D9,E9,)</f>
        <v>2</v>
      </c>
      <c r="C9" s="9"/>
      <c r="D9" s="9">
        <v>1</v>
      </c>
      <c r="E9" s="9">
        <f>SUM(F9:G9)</f>
        <v>1</v>
      </c>
      <c r="F9" s="9"/>
      <c r="G9" s="9">
        <v>1</v>
      </c>
      <c r="H9" s="9">
        <f>SUM(I9,J9,K9,)</f>
        <v>2</v>
      </c>
      <c r="I9" s="9"/>
      <c r="J9" s="9">
        <v>0.5</v>
      </c>
      <c r="K9" s="9">
        <f>SUM(L9:M9)</f>
        <v>1.5</v>
      </c>
      <c r="L9" s="9"/>
      <c r="M9" s="9">
        <v>1.5</v>
      </c>
      <c r="N9" s="9">
        <f t="shared" si="0"/>
        <v>2</v>
      </c>
      <c r="O9" s="9"/>
      <c r="P9" s="9">
        <v>0.5</v>
      </c>
      <c r="Q9" s="9">
        <f t="shared" si="1"/>
        <v>1.5</v>
      </c>
      <c r="R9" s="9"/>
      <c r="S9" s="9">
        <v>1.5</v>
      </c>
      <c r="T9" s="9">
        <f>SUM(U9,V9,W9,)</f>
        <v>0</v>
      </c>
      <c r="U9" s="9">
        <f t="shared" si="2"/>
        <v>0</v>
      </c>
      <c r="V9" s="9">
        <f t="shared" si="2"/>
        <v>-0.5</v>
      </c>
      <c r="W9" s="9">
        <f>SUM(X9:Y9)</f>
        <v>0.5</v>
      </c>
      <c r="X9" s="9">
        <f t="shared" si="3"/>
        <v>0</v>
      </c>
      <c r="Y9" s="9">
        <f t="shared" si="3"/>
        <v>0.5</v>
      </c>
      <c r="Z9" s="21"/>
    </row>
    <row r="10" spans="1:26" s="2" customFormat="1" ht="79.5" customHeight="1">
      <c r="A10" s="10" t="s">
        <v>19</v>
      </c>
      <c r="B10" s="10">
        <f aca="true" t="shared" si="4" ref="B10:Y10">SUM(B11:B21)</f>
        <v>221.3</v>
      </c>
      <c r="C10" s="10">
        <f t="shared" si="4"/>
        <v>10</v>
      </c>
      <c r="D10" s="10">
        <f t="shared" si="4"/>
        <v>122.2</v>
      </c>
      <c r="E10" s="10">
        <f t="shared" si="4"/>
        <v>89.1</v>
      </c>
      <c r="F10" s="10">
        <f t="shared" si="4"/>
        <v>15</v>
      </c>
      <c r="G10" s="10">
        <f t="shared" si="4"/>
        <v>74.1</v>
      </c>
      <c r="H10" s="10">
        <f t="shared" si="4"/>
        <v>166</v>
      </c>
      <c r="I10" s="10">
        <f t="shared" si="4"/>
        <v>9</v>
      </c>
      <c r="J10" s="10">
        <f t="shared" si="4"/>
        <v>89.1</v>
      </c>
      <c r="K10" s="10">
        <f t="shared" si="4"/>
        <v>67.9</v>
      </c>
      <c r="L10" s="10">
        <f t="shared" si="4"/>
        <v>0</v>
      </c>
      <c r="M10" s="10">
        <f t="shared" si="4"/>
        <v>67.9</v>
      </c>
      <c r="N10" s="10">
        <f aca="true" t="shared" si="5" ref="N10:S10">SUM(N11,N12,N13,N14,N15,N16,N17,N18,N19,N20,N21,)</f>
        <v>116.5</v>
      </c>
      <c r="O10" s="10">
        <f t="shared" si="5"/>
        <v>14</v>
      </c>
      <c r="P10" s="10">
        <f t="shared" si="5"/>
        <v>63.8</v>
      </c>
      <c r="Q10" s="10">
        <f t="shared" si="5"/>
        <v>38.7</v>
      </c>
      <c r="R10" s="10">
        <f t="shared" si="5"/>
        <v>0</v>
      </c>
      <c r="S10" s="10">
        <f t="shared" si="5"/>
        <v>38.7</v>
      </c>
      <c r="T10" s="10">
        <f t="shared" si="4"/>
        <v>-55.3</v>
      </c>
      <c r="U10" s="10">
        <f t="shared" si="4"/>
        <v>-1</v>
      </c>
      <c r="V10" s="10">
        <f t="shared" si="4"/>
        <v>-33.099999999999994</v>
      </c>
      <c r="W10" s="10">
        <f t="shared" si="4"/>
        <v>-21.2</v>
      </c>
      <c r="X10" s="10">
        <f t="shared" si="4"/>
        <v>-15</v>
      </c>
      <c r="Y10" s="10">
        <f t="shared" si="4"/>
        <v>-6.2</v>
      </c>
      <c r="Z10" s="22"/>
    </row>
    <row r="11" spans="1:26" s="1" customFormat="1" ht="79.5" customHeight="1">
      <c r="A11" s="11" t="s">
        <v>19</v>
      </c>
      <c r="B11" s="9">
        <f aca="true" t="shared" si="6" ref="B11:B22">SUM(C11,D11,E11,)</f>
        <v>85</v>
      </c>
      <c r="C11" s="9"/>
      <c r="D11" s="9">
        <v>50</v>
      </c>
      <c r="E11" s="9">
        <f aca="true" t="shared" si="7" ref="E11:E22">SUM(F11:G11)</f>
        <v>35</v>
      </c>
      <c r="F11" s="9"/>
      <c r="G11" s="9">
        <v>35</v>
      </c>
      <c r="H11" s="9">
        <f aca="true" t="shared" si="8" ref="H11:H22">SUM(I11,J11,K11,)</f>
        <v>70</v>
      </c>
      <c r="I11" s="9"/>
      <c r="J11" s="9">
        <v>40</v>
      </c>
      <c r="K11" s="9">
        <f aca="true" t="shared" si="9" ref="K11:K22">SUM(L11:M11)</f>
        <v>30</v>
      </c>
      <c r="L11" s="9"/>
      <c r="M11" s="9">
        <v>30</v>
      </c>
      <c r="N11" s="9">
        <f t="shared" si="0"/>
        <v>30</v>
      </c>
      <c r="O11" s="9"/>
      <c r="P11" s="9">
        <v>20</v>
      </c>
      <c r="Q11" s="9">
        <f t="shared" si="1"/>
        <v>10</v>
      </c>
      <c r="R11" s="9"/>
      <c r="S11" s="9">
        <v>10</v>
      </c>
      <c r="T11" s="9">
        <f aca="true" t="shared" si="10" ref="T11:T22">SUM(U11,V11,W11,)</f>
        <v>-15</v>
      </c>
      <c r="U11" s="9">
        <f aca="true" t="shared" si="11" ref="U11:V22">I11-C11</f>
        <v>0</v>
      </c>
      <c r="V11" s="9">
        <f t="shared" si="11"/>
        <v>-10</v>
      </c>
      <c r="W11" s="9">
        <f aca="true" t="shared" si="12" ref="W11:W22">SUM(X11:Y11)</f>
        <v>-5</v>
      </c>
      <c r="X11" s="9">
        <f aca="true" t="shared" si="13" ref="X11:Y22">L11-F11</f>
        <v>0</v>
      </c>
      <c r="Y11" s="9">
        <f t="shared" si="13"/>
        <v>-5</v>
      </c>
      <c r="Z11" s="21"/>
    </row>
    <row r="12" spans="1:26" s="3" customFormat="1" ht="79.5" customHeight="1">
      <c r="A12" s="12" t="s">
        <v>20</v>
      </c>
      <c r="B12" s="13">
        <f t="shared" si="6"/>
        <v>7</v>
      </c>
      <c r="C12" s="13"/>
      <c r="D12" s="13">
        <v>3</v>
      </c>
      <c r="E12" s="13">
        <f t="shared" si="7"/>
        <v>4</v>
      </c>
      <c r="F12" s="13"/>
      <c r="G12" s="13">
        <v>4</v>
      </c>
      <c r="H12" s="13">
        <f t="shared" si="8"/>
        <v>8</v>
      </c>
      <c r="I12" s="13"/>
      <c r="J12" s="13">
        <v>3</v>
      </c>
      <c r="K12" s="13">
        <f t="shared" si="9"/>
        <v>5</v>
      </c>
      <c r="L12" s="13"/>
      <c r="M12" s="13">
        <v>5</v>
      </c>
      <c r="N12" s="13">
        <f t="shared" si="0"/>
        <v>8</v>
      </c>
      <c r="O12" s="13"/>
      <c r="P12" s="13">
        <v>3</v>
      </c>
      <c r="Q12" s="13">
        <f t="shared" si="1"/>
        <v>5</v>
      </c>
      <c r="R12" s="13"/>
      <c r="S12" s="13">
        <v>5</v>
      </c>
      <c r="T12" s="13">
        <f t="shared" si="10"/>
        <v>1</v>
      </c>
      <c r="U12" s="13">
        <f t="shared" si="11"/>
        <v>0</v>
      </c>
      <c r="V12" s="13">
        <f t="shared" si="11"/>
        <v>0</v>
      </c>
      <c r="W12" s="13">
        <f t="shared" si="12"/>
        <v>1</v>
      </c>
      <c r="X12" s="13">
        <f t="shared" si="13"/>
        <v>0</v>
      </c>
      <c r="Y12" s="13">
        <f t="shared" si="13"/>
        <v>1</v>
      </c>
      <c r="Z12" s="23" t="s">
        <v>21</v>
      </c>
    </row>
    <row r="13" spans="1:26" s="1" customFormat="1" ht="79.5" customHeight="1">
      <c r="A13" s="11" t="s">
        <v>22</v>
      </c>
      <c r="B13" s="9">
        <f t="shared" si="6"/>
        <v>11</v>
      </c>
      <c r="C13" s="9"/>
      <c r="D13" s="9">
        <v>7</v>
      </c>
      <c r="E13" s="9">
        <f t="shared" si="7"/>
        <v>4</v>
      </c>
      <c r="F13" s="9"/>
      <c r="G13" s="9">
        <v>4</v>
      </c>
      <c r="H13" s="9">
        <f t="shared" si="8"/>
        <v>4.5</v>
      </c>
      <c r="I13" s="9"/>
      <c r="J13" s="9">
        <v>2</v>
      </c>
      <c r="K13" s="9">
        <f t="shared" si="9"/>
        <v>2.5</v>
      </c>
      <c r="L13" s="9"/>
      <c r="M13" s="9">
        <v>2.5</v>
      </c>
      <c r="N13" s="9">
        <f t="shared" si="0"/>
        <v>4.5</v>
      </c>
      <c r="O13" s="9"/>
      <c r="P13" s="9">
        <v>2</v>
      </c>
      <c r="Q13" s="9">
        <f t="shared" si="1"/>
        <v>2.5</v>
      </c>
      <c r="R13" s="9"/>
      <c r="S13" s="9">
        <v>2.5</v>
      </c>
      <c r="T13" s="9">
        <f t="shared" si="10"/>
        <v>-6.5</v>
      </c>
      <c r="U13" s="9">
        <f t="shared" si="11"/>
        <v>0</v>
      </c>
      <c r="V13" s="9">
        <f t="shared" si="11"/>
        <v>-5</v>
      </c>
      <c r="W13" s="9">
        <f t="shared" si="12"/>
        <v>-1.5</v>
      </c>
      <c r="X13" s="9">
        <f t="shared" si="13"/>
        <v>0</v>
      </c>
      <c r="Y13" s="9">
        <f t="shared" si="13"/>
        <v>-1.5</v>
      </c>
      <c r="Z13" s="21"/>
    </row>
    <row r="14" spans="1:26" s="1" customFormat="1" ht="79.5" customHeight="1">
      <c r="A14" s="11" t="s">
        <v>23</v>
      </c>
      <c r="B14" s="9">
        <f t="shared" si="6"/>
        <v>11.5</v>
      </c>
      <c r="C14" s="9"/>
      <c r="D14" s="9">
        <v>8</v>
      </c>
      <c r="E14" s="9">
        <f t="shared" si="7"/>
        <v>3.5</v>
      </c>
      <c r="F14" s="9"/>
      <c r="G14" s="9">
        <v>3.5</v>
      </c>
      <c r="H14" s="9">
        <f t="shared" si="8"/>
        <v>6.4</v>
      </c>
      <c r="I14" s="9"/>
      <c r="J14" s="9">
        <v>3.6</v>
      </c>
      <c r="K14" s="9">
        <f t="shared" si="9"/>
        <v>2.8</v>
      </c>
      <c r="L14" s="9"/>
      <c r="M14" s="9">
        <v>2.8</v>
      </c>
      <c r="N14" s="9">
        <f t="shared" si="0"/>
        <v>6.4</v>
      </c>
      <c r="O14" s="9"/>
      <c r="P14" s="9">
        <v>3.6</v>
      </c>
      <c r="Q14" s="9">
        <f t="shared" si="1"/>
        <v>2.8</v>
      </c>
      <c r="R14" s="9"/>
      <c r="S14" s="9">
        <v>2.8</v>
      </c>
      <c r="T14" s="9">
        <f t="shared" si="10"/>
        <v>-5.1000000000000005</v>
      </c>
      <c r="U14" s="9">
        <f t="shared" si="11"/>
        <v>0</v>
      </c>
      <c r="V14" s="9">
        <f t="shared" si="11"/>
        <v>-4.4</v>
      </c>
      <c r="W14" s="9">
        <f t="shared" si="12"/>
        <v>-0.7000000000000002</v>
      </c>
      <c r="X14" s="9">
        <f t="shared" si="13"/>
        <v>0</v>
      </c>
      <c r="Y14" s="9">
        <f t="shared" si="13"/>
        <v>-0.7000000000000002</v>
      </c>
      <c r="Z14" s="21"/>
    </row>
    <row r="15" spans="1:26" s="1" customFormat="1" ht="79.5" customHeight="1">
      <c r="A15" s="11" t="s">
        <v>24</v>
      </c>
      <c r="B15" s="9">
        <f t="shared" si="6"/>
        <v>13</v>
      </c>
      <c r="C15" s="9"/>
      <c r="D15" s="9">
        <v>7</v>
      </c>
      <c r="E15" s="9">
        <f t="shared" si="7"/>
        <v>6</v>
      </c>
      <c r="F15" s="9"/>
      <c r="G15" s="9">
        <v>6</v>
      </c>
      <c r="H15" s="9">
        <f t="shared" si="8"/>
        <v>13</v>
      </c>
      <c r="I15" s="9"/>
      <c r="J15" s="9">
        <v>6</v>
      </c>
      <c r="K15" s="9">
        <f t="shared" si="9"/>
        <v>7</v>
      </c>
      <c r="L15" s="9"/>
      <c r="M15" s="9">
        <v>7</v>
      </c>
      <c r="N15" s="9">
        <f t="shared" si="0"/>
        <v>12</v>
      </c>
      <c r="O15" s="9"/>
      <c r="P15" s="9">
        <v>7</v>
      </c>
      <c r="Q15" s="9">
        <f t="shared" si="1"/>
        <v>5</v>
      </c>
      <c r="R15" s="9"/>
      <c r="S15" s="9">
        <v>5</v>
      </c>
      <c r="T15" s="9">
        <f t="shared" si="10"/>
        <v>0</v>
      </c>
      <c r="U15" s="9">
        <f t="shared" si="11"/>
        <v>0</v>
      </c>
      <c r="V15" s="9">
        <f t="shared" si="11"/>
        <v>-1</v>
      </c>
      <c r="W15" s="9">
        <f t="shared" si="12"/>
        <v>1</v>
      </c>
      <c r="X15" s="9">
        <f t="shared" si="13"/>
        <v>0</v>
      </c>
      <c r="Y15" s="9">
        <f t="shared" si="13"/>
        <v>1</v>
      </c>
      <c r="Z15" s="21"/>
    </row>
    <row r="16" spans="1:26" s="1" customFormat="1" ht="79.5" customHeight="1">
      <c r="A16" s="11" t="s">
        <v>25</v>
      </c>
      <c r="B16" s="9">
        <f t="shared" si="6"/>
        <v>17</v>
      </c>
      <c r="C16" s="9">
        <v>6</v>
      </c>
      <c r="D16" s="9">
        <v>6</v>
      </c>
      <c r="E16" s="9">
        <f t="shared" si="7"/>
        <v>5</v>
      </c>
      <c r="F16" s="9"/>
      <c r="G16" s="9">
        <v>5</v>
      </c>
      <c r="H16" s="9">
        <f t="shared" si="8"/>
        <v>13</v>
      </c>
      <c r="I16" s="9">
        <v>4</v>
      </c>
      <c r="J16" s="9">
        <v>5</v>
      </c>
      <c r="K16" s="9">
        <f t="shared" si="9"/>
        <v>4</v>
      </c>
      <c r="L16" s="9"/>
      <c r="M16" s="9">
        <v>4</v>
      </c>
      <c r="N16" s="9">
        <f t="shared" si="0"/>
        <v>8</v>
      </c>
      <c r="O16" s="9">
        <v>3</v>
      </c>
      <c r="P16" s="9">
        <v>3</v>
      </c>
      <c r="Q16" s="9">
        <f t="shared" si="1"/>
        <v>2</v>
      </c>
      <c r="R16" s="9"/>
      <c r="S16" s="9">
        <v>2</v>
      </c>
      <c r="T16" s="9">
        <f t="shared" si="10"/>
        <v>-4</v>
      </c>
      <c r="U16" s="9">
        <f t="shared" si="11"/>
        <v>-2</v>
      </c>
      <c r="V16" s="9">
        <f t="shared" si="11"/>
        <v>-1</v>
      </c>
      <c r="W16" s="9">
        <f t="shared" si="12"/>
        <v>-1</v>
      </c>
      <c r="X16" s="9">
        <f t="shared" si="13"/>
        <v>0</v>
      </c>
      <c r="Y16" s="9">
        <f t="shared" si="13"/>
        <v>-1</v>
      </c>
      <c r="Z16" s="21"/>
    </row>
    <row r="17" spans="1:26" s="3" customFormat="1" ht="79.5" customHeight="1">
      <c r="A17" s="12" t="s">
        <v>26</v>
      </c>
      <c r="B17" s="13">
        <f t="shared" si="6"/>
        <v>6</v>
      </c>
      <c r="C17" s="13"/>
      <c r="D17" s="13">
        <v>5</v>
      </c>
      <c r="E17" s="13">
        <f t="shared" si="7"/>
        <v>1</v>
      </c>
      <c r="F17" s="13"/>
      <c r="G17" s="13">
        <v>1</v>
      </c>
      <c r="H17" s="13">
        <f t="shared" si="8"/>
        <v>5.5</v>
      </c>
      <c r="I17" s="13"/>
      <c r="J17" s="13">
        <v>3.5</v>
      </c>
      <c r="K17" s="13">
        <f t="shared" si="9"/>
        <v>2</v>
      </c>
      <c r="L17" s="13"/>
      <c r="M17" s="13">
        <v>2</v>
      </c>
      <c r="N17" s="13">
        <f t="shared" si="0"/>
        <v>5.3</v>
      </c>
      <c r="O17" s="13"/>
      <c r="P17" s="13">
        <v>3.4</v>
      </c>
      <c r="Q17" s="13">
        <f t="shared" si="1"/>
        <v>1.9</v>
      </c>
      <c r="R17" s="13"/>
      <c r="S17" s="13">
        <v>1.9</v>
      </c>
      <c r="T17" s="13">
        <f t="shared" si="10"/>
        <v>-0.5</v>
      </c>
      <c r="U17" s="13">
        <f t="shared" si="11"/>
        <v>0</v>
      </c>
      <c r="V17" s="13">
        <f t="shared" si="11"/>
        <v>-1.5</v>
      </c>
      <c r="W17" s="13">
        <f t="shared" si="12"/>
        <v>1</v>
      </c>
      <c r="X17" s="13">
        <f t="shared" si="13"/>
        <v>0</v>
      </c>
      <c r="Y17" s="13">
        <f t="shared" si="13"/>
        <v>1</v>
      </c>
      <c r="Z17" s="23" t="s">
        <v>21</v>
      </c>
    </row>
    <row r="18" spans="1:26" s="1" customFormat="1" ht="79.5" customHeight="1">
      <c r="A18" s="11" t="s">
        <v>27</v>
      </c>
      <c r="B18" s="9">
        <f t="shared" si="6"/>
        <v>2.8</v>
      </c>
      <c r="C18" s="9"/>
      <c r="D18" s="9">
        <v>1.2</v>
      </c>
      <c r="E18" s="9">
        <f t="shared" si="7"/>
        <v>1.6</v>
      </c>
      <c r="F18" s="9"/>
      <c r="G18" s="9">
        <v>1.6</v>
      </c>
      <c r="H18" s="9">
        <f t="shared" si="8"/>
        <v>2.6</v>
      </c>
      <c r="I18" s="9"/>
      <c r="J18" s="9">
        <v>1</v>
      </c>
      <c r="K18" s="9">
        <f t="shared" si="9"/>
        <v>1.6</v>
      </c>
      <c r="L18" s="9"/>
      <c r="M18" s="9">
        <v>1.6</v>
      </c>
      <c r="N18" s="9">
        <f t="shared" si="0"/>
        <v>2.3</v>
      </c>
      <c r="O18" s="9"/>
      <c r="P18" s="9">
        <v>0.8</v>
      </c>
      <c r="Q18" s="9">
        <f t="shared" si="1"/>
        <v>1.5</v>
      </c>
      <c r="R18" s="9"/>
      <c r="S18" s="9">
        <v>1.5</v>
      </c>
      <c r="T18" s="9">
        <f t="shared" si="10"/>
        <v>-0.19999999999999996</v>
      </c>
      <c r="U18" s="9">
        <f t="shared" si="11"/>
        <v>0</v>
      </c>
      <c r="V18" s="9">
        <f t="shared" si="11"/>
        <v>-0.19999999999999996</v>
      </c>
      <c r="W18" s="9">
        <f t="shared" si="12"/>
        <v>0</v>
      </c>
      <c r="X18" s="9">
        <f t="shared" si="13"/>
        <v>0</v>
      </c>
      <c r="Y18" s="9">
        <f t="shared" si="13"/>
        <v>0</v>
      </c>
      <c r="Z18" s="21"/>
    </row>
    <row r="19" spans="1:26" s="1" customFormat="1" ht="79.5" customHeight="1">
      <c r="A19" s="11" t="s">
        <v>28</v>
      </c>
      <c r="B19" s="9">
        <f t="shared" si="6"/>
        <v>28</v>
      </c>
      <c r="C19" s="9"/>
      <c r="D19" s="9">
        <v>10</v>
      </c>
      <c r="E19" s="9">
        <f t="shared" si="7"/>
        <v>18</v>
      </c>
      <c r="F19" s="9">
        <v>15</v>
      </c>
      <c r="G19" s="9">
        <v>3</v>
      </c>
      <c r="H19" s="9">
        <f t="shared" si="8"/>
        <v>9</v>
      </c>
      <c r="I19" s="9"/>
      <c r="J19" s="9">
        <v>5</v>
      </c>
      <c r="K19" s="9">
        <f t="shared" si="9"/>
        <v>4</v>
      </c>
      <c r="L19" s="9"/>
      <c r="M19" s="9">
        <v>4</v>
      </c>
      <c r="N19" s="9">
        <f t="shared" si="0"/>
        <v>16</v>
      </c>
      <c r="O19" s="9">
        <v>6</v>
      </c>
      <c r="P19" s="9">
        <v>2</v>
      </c>
      <c r="Q19" s="9">
        <f t="shared" si="1"/>
        <v>8</v>
      </c>
      <c r="R19" s="9"/>
      <c r="S19" s="9">
        <v>8</v>
      </c>
      <c r="T19" s="9">
        <f t="shared" si="10"/>
        <v>-19</v>
      </c>
      <c r="U19" s="9">
        <f t="shared" si="11"/>
        <v>0</v>
      </c>
      <c r="V19" s="9">
        <f t="shared" si="11"/>
        <v>-5</v>
      </c>
      <c r="W19" s="9">
        <f t="shared" si="12"/>
        <v>-14</v>
      </c>
      <c r="X19" s="9">
        <f t="shared" si="13"/>
        <v>-15</v>
      </c>
      <c r="Y19" s="9">
        <f t="shared" si="13"/>
        <v>1</v>
      </c>
      <c r="Z19" s="21"/>
    </row>
    <row r="20" spans="1:26" s="1" customFormat="1" ht="79.5" customHeight="1">
      <c r="A20" s="11" t="s">
        <v>29</v>
      </c>
      <c r="B20" s="9">
        <f t="shared" si="6"/>
        <v>25</v>
      </c>
      <c r="C20" s="9">
        <v>2</v>
      </c>
      <c r="D20" s="9">
        <v>15</v>
      </c>
      <c r="E20" s="9">
        <f t="shared" si="7"/>
        <v>8</v>
      </c>
      <c r="F20" s="9"/>
      <c r="G20" s="9">
        <v>8</v>
      </c>
      <c r="H20" s="9">
        <f t="shared" si="8"/>
        <v>18</v>
      </c>
      <c r="I20" s="9">
        <v>2</v>
      </c>
      <c r="J20" s="9">
        <v>9</v>
      </c>
      <c r="K20" s="9">
        <f t="shared" si="9"/>
        <v>7</v>
      </c>
      <c r="L20" s="9"/>
      <c r="M20" s="9">
        <v>7</v>
      </c>
      <c r="N20" s="9">
        <f t="shared" si="0"/>
        <v>12</v>
      </c>
      <c r="O20" s="9">
        <v>2</v>
      </c>
      <c r="P20" s="9">
        <v>10</v>
      </c>
      <c r="Q20" s="9">
        <f t="shared" si="1"/>
        <v>0</v>
      </c>
      <c r="R20" s="9"/>
      <c r="S20" s="9"/>
      <c r="T20" s="9">
        <f t="shared" si="10"/>
        <v>-7</v>
      </c>
      <c r="U20" s="9">
        <f t="shared" si="11"/>
        <v>0</v>
      </c>
      <c r="V20" s="9">
        <f t="shared" si="11"/>
        <v>-6</v>
      </c>
      <c r="W20" s="9">
        <f t="shared" si="12"/>
        <v>-1</v>
      </c>
      <c r="X20" s="9">
        <f t="shared" si="13"/>
        <v>0</v>
      </c>
      <c r="Y20" s="9">
        <f t="shared" si="13"/>
        <v>-1</v>
      </c>
      <c r="Z20" s="21"/>
    </row>
    <row r="21" spans="1:26" s="1" customFormat="1" ht="79.5" customHeight="1">
      <c r="A21" s="11" t="s">
        <v>30</v>
      </c>
      <c r="B21" s="9">
        <f t="shared" si="6"/>
        <v>15</v>
      </c>
      <c r="C21" s="9">
        <v>2</v>
      </c>
      <c r="D21" s="9">
        <v>10</v>
      </c>
      <c r="E21" s="9">
        <f t="shared" si="7"/>
        <v>3</v>
      </c>
      <c r="F21" s="9"/>
      <c r="G21" s="9">
        <v>3</v>
      </c>
      <c r="H21" s="9">
        <f t="shared" si="8"/>
        <v>16</v>
      </c>
      <c r="I21" s="9">
        <v>3</v>
      </c>
      <c r="J21" s="9">
        <v>11</v>
      </c>
      <c r="K21" s="9">
        <f t="shared" si="9"/>
        <v>2</v>
      </c>
      <c r="L21" s="9"/>
      <c r="M21" s="9">
        <v>2</v>
      </c>
      <c r="N21" s="9">
        <f t="shared" si="0"/>
        <v>12</v>
      </c>
      <c r="O21" s="9">
        <v>3</v>
      </c>
      <c r="P21" s="9">
        <v>9</v>
      </c>
      <c r="Q21" s="9">
        <f t="shared" si="1"/>
        <v>0</v>
      </c>
      <c r="R21" s="9"/>
      <c r="S21" s="9"/>
      <c r="T21" s="9">
        <f t="shared" si="10"/>
        <v>1</v>
      </c>
      <c r="U21" s="9">
        <f t="shared" si="11"/>
        <v>1</v>
      </c>
      <c r="V21" s="9">
        <f t="shared" si="11"/>
        <v>1</v>
      </c>
      <c r="W21" s="9">
        <f t="shared" si="12"/>
        <v>-1</v>
      </c>
      <c r="X21" s="9">
        <f t="shared" si="13"/>
        <v>0</v>
      </c>
      <c r="Y21" s="9">
        <f t="shared" si="13"/>
        <v>-1</v>
      </c>
      <c r="Z21" s="21"/>
    </row>
    <row r="22" spans="1:26" s="1" customFormat="1" ht="79.5" customHeight="1">
      <c r="A22" s="9" t="s">
        <v>31</v>
      </c>
      <c r="B22" s="9">
        <f t="shared" si="6"/>
        <v>73</v>
      </c>
      <c r="C22" s="9"/>
      <c r="D22" s="9">
        <v>50</v>
      </c>
      <c r="E22" s="9">
        <f t="shared" si="7"/>
        <v>23</v>
      </c>
      <c r="F22" s="9"/>
      <c r="G22" s="9">
        <v>23</v>
      </c>
      <c r="H22" s="9">
        <f t="shared" si="8"/>
        <v>42</v>
      </c>
      <c r="I22" s="9"/>
      <c r="J22" s="9">
        <v>20</v>
      </c>
      <c r="K22" s="9">
        <f t="shared" si="9"/>
        <v>22</v>
      </c>
      <c r="L22" s="9"/>
      <c r="M22" s="9">
        <v>22</v>
      </c>
      <c r="N22" s="9">
        <f t="shared" si="0"/>
        <v>20</v>
      </c>
      <c r="O22" s="9"/>
      <c r="P22" s="9">
        <v>10</v>
      </c>
      <c r="Q22" s="9">
        <f t="shared" si="1"/>
        <v>10</v>
      </c>
      <c r="R22" s="9"/>
      <c r="S22" s="9">
        <v>10</v>
      </c>
      <c r="T22" s="9">
        <f t="shared" si="10"/>
        <v>-31</v>
      </c>
      <c r="U22" s="9">
        <f t="shared" si="11"/>
        <v>0</v>
      </c>
      <c r="V22" s="9">
        <f t="shared" si="11"/>
        <v>-30</v>
      </c>
      <c r="W22" s="9">
        <f t="shared" si="12"/>
        <v>-1</v>
      </c>
      <c r="X22" s="9">
        <f t="shared" si="13"/>
        <v>0</v>
      </c>
      <c r="Y22" s="9">
        <f t="shared" si="13"/>
        <v>-1</v>
      </c>
      <c r="Z22" s="21"/>
    </row>
    <row r="23" spans="1:26" s="2" customFormat="1" ht="79.5" customHeight="1">
      <c r="A23" s="10" t="s">
        <v>32</v>
      </c>
      <c r="B23" s="10">
        <f aca="true" t="shared" si="14" ref="B23:G23">SUM(B24:B29)</f>
        <v>190.7</v>
      </c>
      <c r="C23" s="10">
        <f t="shared" si="14"/>
        <v>9</v>
      </c>
      <c r="D23" s="10">
        <f t="shared" si="14"/>
        <v>90</v>
      </c>
      <c r="E23" s="10">
        <f t="shared" si="14"/>
        <v>91.7</v>
      </c>
      <c r="F23" s="10">
        <f t="shared" si="14"/>
        <v>0</v>
      </c>
      <c r="G23" s="10">
        <f t="shared" si="14"/>
        <v>91.7</v>
      </c>
      <c r="H23" s="10">
        <f aca="true" t="shared" si="15" ref="H23:Y23">SUM(H24:H26)</f>
        <v>114.2</v>
      </c>
      <c r="I23" s="10">
        <f t="shared" si="15"/>
        <v>0</v>
      </c>
      <c r="J23" s="10">
        <f t="shared" si="15"/>
        <v>55.5</v>
      </c>
      <c r="K23" s="10">
        <f t="shared" si="15"/>
        <v>58.7</v>
      </c>
      <c r="L23" s="10">
        <f t="shared" si="15"/>
        <v>0</v>
      </c>
      <c r="M23" s="10">
        <f t="shared" si="15"/>
        <v>58.7</v>
      </c>
      <c r="N23" s="10">
        <f aca="true" t="shared" si="16" ref="N23:S23">SUM(N24,N25,N26,)</f>
        <v>122.2</v>
      </c>
      <c r="O23" s="10">
        <f t="shared" si="16"/>
        <v>30</v>
      </c>
      <c r="P23" s="10">
        <f t="shared" si="16"/>
        <v>55.5</v>
      </c>
      <c r="Q23" s="10">
        <f t="shared" si="16"/>
        <v>36.7</v>
      </c>
      <c r="R23" s="10">
        <f t="shared" si="16"/>
        <v>0</v>
      </c>
      <c r="S23" s="10">
        <f t="shared" si="16"/>
        <v>36.7</v>
      </c>
      <c r="T23" s="10">
        <f t="shared" si="15"/>
        <v>-41</v>
      </c>
      <c r="U23" s="10">
        <f t="shared" si="15"/>
        <v>-9</v>
      </c>
      <c r="V23" s="10">
        <f t="shared" si="15"/>
        <v>-18</v>
      </c>
      <c r="W23" s="10">
        <f t="shared" si="15"/>
        <v>-14</v>
      </c>
      <c r="X23" s="10">
        <f t="shared" si="15"/>
        <v>0</v>
      </c>
      <c r="Y23" s="10">
        <f t="shared" si="15"/>
        <v>-14</v>
      </c>
      <c r="Z23" s="22"/>
    </row>
    <row r="24" spans="1:26" s="1" customFormat="1" ht="79.5" customHeight="1">
      <c r="A24" s="11" t="s">
        <v>32</v>
      </c>
      <c r="B24" s="9">
        <f aca="true" t="shared" si="17" ref="B24:B32">SUM(C24,D24,E24,)</f>
        <v>144</v>
      </c>
      <c r="C24" s="9">
        <v>9</v>
      </c>
      <c r="D24" s="9">
        <v>66</v>
      </c>
      <c r="E24" s="9">
        <f aca="true" t="shared" si="18" ref="E24:E32">SUM(F24:G24)</f>
        <v>69</v>
      </c>
      <c r="F24" s="9"/>
      <c r="G24" s="9">
        <v>69</v>
      </c>
      <c r="H24" s="9">
        <f aca="true" t="shared" si="19" ref="H24:H32">SUM(I24,J24,K24,)</f>
        <v>102</v>
      </c>
      <c r="I24" s="9"/>
      <c r="J24" s="9">
        <v>50</v>
      </c>
      <c r="K24" s="9">
        <f aca="true" t="shared" si="20" ref="K24:K32">SUM(L24:M24)</f>
        <v>52</v>
      </c>
      <c r="L24" s="9"/>
      <c r="M24" s="9">
        <v>52</v>
      </c>
      <c r="N24" s="9">
        <f t="shared" si="0"/>
        <v>110</v>
      </c>
      <c r="O24" s="9">
        <v>30</v>
      </c>
      <c r="P24" s="9">
        <v>50</v>
      </c>
      <c r="Q24" s="9">
        <f t="shared" si="1"/>
        <v>30</v>
      </c>
      <c r="R24" s="9"/>
      <c r="S24" s="9">
        <v>30</v>
      </c>
      <c r="T24" s="9">
        <f aca="true" t="shared" si="21" ref="T24:T32">SUM(U24,V24,W24,)</f>
        <v>-42</v>
      </c>
      <c r="U24" s="9">
        <f aca="true" t="shared" si="22" ref="U24:V32">I24-C24</f>
        <v>-9</v>
      </c>
      <c r="V24" s="9">
        <f t="shared" si="22"/>
        <v>-16</v>
      </c>
      <c r="W24" s="9">
        <f aca="true" t="shared" si="23" ref="W24:W32">SUM(X24:Y24)</f>
        <v>-17</v>
      </c>
      <c r="X24" s="9">
        <f aca="true" t="shared" si="24" ref="X24:Y32">L24-F24</f>
        <v>0</v>
      </c>
      <c r="Y24" s="9">
        <f t="shared" si="24"/>
        <v>-17</v>
      </c>
      <c r="Z24" s="21"/>
    </row>
    <row r="25" spans="1:26" s="1" customFormat="1" ht="79.5" customHeight="1">
      <c r="A25" s="11" t="s">
        <v>33</v>
      </c>
      <c r="B25" s="9">
        <f t="shared" si="17"/>
        <v>5.5</v>
      </c>
      <c r="C25" s="9"/>
      <c r="D25" s="9">
        <v>3.5</v>
      </c>
      <c r="E25" s="9">
        <f t="shared" si="18"/>
        <v>2</v>
      </c>
      <c r="F25" s="9"/>
      <c r="G25" s="9">
        <v>2</v>
      </c>
      <c r="H25" s="9">
        <f t="shared" si="19"/>
        <v>9</v>
      </c>
      <c r="I25" s="9"/>
      <c r="J25" s="9">
        <v>3.5</v>
      </c>
      <c r="K25" s="9">
        <f t="shared" si="20"/>
        <v>5.5</v>
      </c>
      <c r="L25" s="9"/>
      <c r="M25" s="9">
        <v>5.5</v>
      </c>
      <c r="N25" s="9">
        <f t="shared" si="0"/>
        <v>9</v>
      </c>
      <c r="O25" s="9"/>
      <c r="P25" s="9">
        <v>3.5</v>
      </c>
      <c r="Q25" s="9">
        <f t="shared" si="1"/>
        <v>5.5</v>
      </c>
      <c r="R25" s="9"/>
      <c r="S25" s="9">
        <v>5.5</v>
      </c>
      <c r="T25" s="9">
        <f t="shared" si="21"/>
        <v>3.5</v>
      </c>
      <c r="U25" s="9">
        <f t="shared" si="22"/>
        <v>0</v>
      </c>
      <c r="V25" s="9">
        <f t="shared" si="22"/>
        <v>0</v>
      </c>
      <c r="W25" s="9">
        <f t="shared" si="23"/>
        <v>3.5</v>
      </c>
      <c r="X25" s="9">
        <f t="shared" si="24"/>
        <v>0</v>
      </c>
      <c r="Y25" s="9">
        <f t="shared" si="24"/>
        <v>3.5</v>
      </c>
      <c r="Z25" s="21"/>
    </row>
    <row r="26" spans="1:26" s="1" customFormat="1" ht="79.5" customHeight="1">
      <c r="A26" s="11" t="s">
        <v>34</v>
      </c>
      <c r="B26" s="9">
        <f t="shared" si="17"/>
        <v>5.7</v>
      </c>
      <c r="C26" s="9"/>
      <c r="D26" s="9">
        <v>4</v>
      </c>
      <c r="E26" s="9">
        <f t="shared" si="18"/>
        <v>1.7</v>
      </c>
      <c r="F26" s="9"/>
      <c r="G26" s="9">
        <v>1.7</v>
      </c>
      <c r="H26" s="9">
        <f t="shared" si="19"/>
        <v>3.2</v>
      </c>
      <c r="I26" s="9"/>
      <c r="J26" s="9">
        <v>2</v>
      </c>
      <c r="K26" s="9">
        <f t="shared" si="20"/>
        <v>1.2</v>
      </c>
      <c r="L26" s="9"/>
      <c r="M26" s="9">
        <v>1.2</v>
      </c>
      <c r="N26" s="9">
        <f t="shared" si="0"/>
        <v>3.2</v>
      </c>
      <c r="O26" s="9"/>
      <c r="P26" s="9">
        <v>2</v>
      </c>
      <c r="Q26" s="9">
        <f t="shared" si="1"/>
        <v>1.2</v>
      </c>
      <c r="R26" s="9"/>
      <c r="S26" s="9">
        <v>1.2</v>
      </c>
      <c r="T26" s="9">
        <f t="shared" si="21"/>
        <v>-2.5</v>
      </c>
      <c r="U26" s="9">
        <f t="shared" si="22"/>
        <v>0</v>
      </c>
      <c r="V26" s="9">
        <f t="shared" si="22"/>
        <v>-2</v>
      </c>
      <c r="W26" s="9">
        <f t="shared" si="23"/>
        <v>-0.5</v>
      </c>
      <c r="X26" s="9">
        <f t="shared" si="24"/>
        <v>0</v>
      </c>
      <c r="Y26" s="9">
        <f t="shared" si="24"/>
        <v>-0.5</v>
      </c>
      <c r="Z26" s="21"/>
    </row>
    <row r="27" spans="1:26" s="1" customFormat="1" ht="79.5" customHeight="1">
      <c r="A27" s="9" t="s">
        <v>35</v>
      </c>
      <c r="B27" s="9">
        <f t="shared" si="17"/>
        <v>16</v>
      </c>
      <c r="C27" s="9"/>
      <c r="D27" s="9">
        <v>8</v>
      </c>
      <c r="E27" s="9">
        <f t="shared" si="18"/>
        <v>8</v>
      </c>
      <c r="F27" s="9"/>
      <c r="G27" s="9">
        <v>8</v>
      </c>
      <c r="H27" s="9">
        <f t="shared" si="19"/>
        <v>10</v>
      </c>
      <c r="I27" s="9"/>
      <c r="J27" s="9">
        <v>3</v>
      </c>
      <c r="K27" s="9">
        <f t="shared" si="20"/>
        <v>7</v>
      </c>
      <c r="L27" s="9"/>
      <c r="M27" s="9">
        <v>7</v>
      </c>
      <c r="N27" s="9">
        <f t="shared" si="0"/>
        <v>15</v>
      </c>
      <c r="O27" s="9"/>
      <c r="P27" s="9">
        <v>5</v>
      </c>
      <c r="Q27" s="9">
        <f t="shared" si="1"/>
        <v>10</v>
      </c>
      <c r="R27" s="9"/>
      <c r="S27" s="9">
        <v>10</v>
      </c>
      <c r="T27" s="9">
        <f t="shared" si="21"/>
        <v>-6</v>
      </c>
      <c r="U27" s="9">
        <f t="shared" si="22"/>
        <v>0</v>
      </c>
      <c r="V27" s="9">
        <f t="shared" si="22"/>
        <v>-5</v>
      </c>
      <c r="W27" s="9">
        <f t="shared" si="23"/>
        <v>-1</v>
      </c>
      <c r="X27" s="9">
        <f t="shared" si="24"/>
        <v>0</v>
      </c>
      <c r="Y27" s="9">
        <f t="shared" si="24"/>
        <v>-1</v>
      </c>
      <c r="Z27" s="21"/>
    </row>
    <row r="28" spans="1:26" s="1" customFormat="1" ht="79.5" customHeight="1">
      <c r="A28" s="9" t="s">
        <v>36</v>
      </c>
      <c r="B28" s="9">
        <f t="shared" si="17"/>
        <v>10</v>
      </c>
      <c r="C28" s="9"/>
      <c r="D28" s="9">
        <v>1</v>
      </c>
      <c r="E28" s="9">
        <f t="shared" si="18"/>
        <v>9</v>
      </c>
      <c r="F28" s="9"/>
      <c r="G28" s="9">
        <v>9</v>
      </c>
      <c r="H28" s="9">
        <f t="shared" si="19"/>
        <v>499</v>
      </c>
      <c r="I28" s="9"/>
      <c r="J28" s="9">
        <v>490</v>
      </c>
      <c r="K28" s="9">
        <f t="shared" si="20"/>
        <v>9</v>
      </c>
      <c r="L28" s="9"/>
      <c r="M28" s="9">
        <v>9</v>
      </c>
      <c r="N28" s="9">
        <f t="shared" si="0"/>
        <v>10</v>
      </c>
      <c r="O28" s="9"/>
      <c r="P28" s="9">
        <v>1</v>
      </c>
      <c r="Q28" s="9">
        <f t="shared" si="1"/>
        <v>9</v>
      </c>
      <c r="R28" s="9"/>
      <c r="S28" s="9">
        <v>9</v>
      </c>
      <c r="T28" s="9">
        <f t="shared" si="21"/>
        <v>489</v>
      </c>
      <c r="U28" s="9">
        <f t="shared" si="22"/>
        <v>0</v>
      </c>
      <c r="V28" s="9">
        <f t="shared" si="22"/>
        <v>489</v>
      </c>
      <c r="W28" s="9">
        <f t="shared" si="23"/>
        <v>0</v>
      </c>
      <c r="X28" s="9">
        <f t="shared" si="24"/>
        <v>0</v>
      </c>
      <c r="Y28" s="9">
        <f t="shared" si="24"/>
        <v>0</v>
      </c>
      <c r="Z28" s="21"/>
    </row>
    <row r="29" spans="1:26" s="1" customFormat="1" ht="79.5" customHeight="1">
      <c r="A29" s="9" t="s">
        <v>37</v>
      </c>
      <c r="B29" s="9">
        <f t="shared" si="17"/>
        <v>9.5</v>
      </c>
      <c r="C29" s="9"/>
      <c r="D29" s="9">
        <v>7.5</v>
      </c>
      <c r="E29" s="9">
        <f t="shared" si="18"/>
        <v>2</v>
      </c>
      <c r="F29" s="9"/>
      <c r="G29" s="9">
        <v>2</v>
      </c>
      <c r="H29" s="9">
        <f t="shared" si="19"/>
        <v>1.3</v>
      </c>
      <c r="I29" s="9"/>
      <c r="J29" s="9">
        <v>1.3</v>
      </c>
      <c r="K29" s="9">
        <f t="shared" si="20"/>
        <v>0</v>
      </c>
      <c r="L29" s="9"/>
      <c r="M29" s="9"/>
      <c r="N29" s="9">
        <f t="shared" si="0"/>
        <v>1</v>
      </c>
      <c r="O29" s="9"/>
      <c r="P29" s="9">
        <v>1</v>
      </c>
      <c r="Q29" s="9">
        <f t="shared" si="1"/>
        <v>0</v>
      </c>
      <c r="R29" s="9"/>
      <c r="S29" s="9"/>
      <c r="T29" s="9">
        <f t="shared" si="21"/>
        <v>-8.2</v>
      </c>
      <c r="U29" s="9">
        <f t="shared" si="22"/>
        <v>0</v>
      </c>
      <c r="V29" s="9">
        <f t="shared" si="22"/>
        <v>-6.2</v>
      </c>
      <c r="W29" s="9">
        <f t="shared" si="23"/>
        <v>-2</v>
      </c>
      <c r="X29" s="9">
        <f t="shared" si="24"/>
        <v>0</v>
      </c>
      <c r="Y29" s="9">
        <f t="shared" si="24"/>
        <v>-2</v>
      </c>
      <c r="Z29" s="21"/>
    </row>
    <row r="30" spans="1:26" s="1" customFormat="1" ht="79.5" customHeight="1">
      <c r="A30" s="9" t="s">
        <v>38</v>
      </c>
      <c r="B30" s="9">
        <f t="shared" si="17"/>
        <v>16</v>
      </c>
      <c r="C30" s="9"/>
      <c r="D30" s="9">
        <v>12</v>
      </c>
      <c r="E30" s="9">
        <f t="shared" si="18"/>
        <v>4</v>
      </c>
      <c r="F30" s="9"/>
      <c r="G30" s="9">
        <v>4</v>
      </c>
      <c r="H30" s="9">
        <f t="shared" si="19"/>
        <v>14.8</v>
      </c>
      <c r="I30" s="9"/>
      <c r="J30" s="9">
        <v>11</v>
      </c>
      <c r="K30" s="9">
        <f t="shared" si="20"/>
        <v>3.8</v>
      </c>
      <c r="L30" s="9"/>
      <c r="M30" s="9">
        <v>3.8</v>
      </c>
      <c r="N30" s="9">
        <f t="shared" si="0"/>
        <v>13.7</v>
      </c>
      <c r="O30" s="9"/>
      <c r="P30" s="9">
        <v>10</v>
      </c>
      <c r="Q30" s="9">
        <f t="shared" si="1"/>
        <v>3.7</v>
      </c>
      <c r="R30" s="9"/>
      <c r="S30" s="9">
        <v>3.7</v>
      </c>
      <c r="T30" s="9">
        <f t="shared" si="21"/>
        <v>-1.2000000000000002</v>
      </c>
      <c r="U30" s="9">
        <f t="shared" si="22"/>
        <v>0</v>
      </c>
      <c r="V30" s="9">
        <f t="shared" si="22"/>
        <v>-1</v>
      </c>
      <c r="W30" s="9">
        <f t="shared" si="23"/>
        <v>-0.20000000000000018</v>
      </c>
      <c r="X30" s="9">
        <f t="shared" si="24"/>
        <v>0</v>
      </c>
      <c r="Y30" s="9">
        <f t="shared" si="24"/>
        <v>-0.20000000000000018</v>
      </c>
      <c r="Z30" s="21"/>
    </row>
    <row r="31" spans="1:26" s="1" customFormat="1" ht="79.5" customHeight="1">
      <c r="A31" s="9" t="s">
        <v>39</v>
      </c>
      <c r="B31" s="9">
        <f t="shared" si="17"/>
        <v>80</v>
      </c>
      <c r="C31" s="9"/>
      <c r="D31" s="9">
        <v>30</v>
      </c>
      <c r="E31" s="9">
        <f t="shared" si="18"/>
        <v>50</v>
      </c>
      <c r="F31" s="9"/>
      <c r="G31" s="9">
        <v>50</v>
      </c>
      <c r="H31" s="9">
        <f t="shared" si="19"/>
        <v>40</v>
      </c>
      <c r="I31" s="9"/>
      <c r="J31" s="9">
        <v>15</v>
      </c>
      <c r="K31" s="9">
        <f t="shared" si="20"/>
        <v>25</v>
      </c>
      <c r="L31" s="9"/>
      <c r="M31" s="9">
        <v>25</v>
      </c>
      <c r="N31" s="9">
        <f t="shared" si="0"/>
        <v>28</v>
      </c>
      <c r="O31" s="9"/>
      <c r="P31" s="9">
        <v>9</v>
      </c>
      <c r="Q31" s="9">
        <f t="shared" si="1"/>
        <v>19</v>
      </c>
      <c r="R31" s="9"/>
      <c r="S31" s="9">
        <v>19</v>
      </c>
      <c r="T31" s="9">
        <f t="shared" si="21"/>
        <v>-40</v>
      </c>
      <c r="U31" s="9">
        <f t="shared" si="22"/>
        <v>0</v>
      </c>
      <c r="V31" s="9">
        <f t="shared" si="22"/>
        <v>-15</v>
      </c>
      <c r="W31" s="9">
        <f t="shared" si="23"/>
        <v>-25</v>
      </c>
      <c r="X31" s="9">
        <f t="shared" si="24"/>
        <v>0</v>
      </c>
      <c r="Y31" s="9">
        <f t="shared" si="24"/>
        <v>-25</v>
      </c>
      <c r="Z31" s="21"/>
    </row>
    <row r="32" spans="1:26" s="1" customFormat="1" ht="79.5" customHeight="1">
      <c r="A32" s="9" t="s">
        <v>40</v>
      </c>
      <c r="B32" s="9">
        <f t="shared" si="17"/>
        <v>20</v>
      </c>
      <c r="C32" s="9"/>
      <c r="D32" s="9">
        <v>7</v>
      </c>
      <c r="E32" s="9">
        <f t="shared" si="18"/>
        <v>13</v>
      </c>
      <c r="F32" s="9"/>
      <c r="G32" s="9">
        <v>13</v>
      </c>
      <c r="H32" s="9">
        <f t="shared" si="19"/>
        <v>72</v>
      </c>
      <c r="I32" s="9"/>
      <c r="J32" s="9">
        <v>47</v>
      </c>
      <c r="K32" s="9">
        <f t="shared" si="20"/>
        <v>25</v>
      </c>
      <c r="L32" s="9"/>
      <c r="M32" s="9">
        <v>25</v>
      </c>
      <c r="N32" s="9">
        <f t="shared" si="0"/>
        <v>72</v>
      </c>
      <c r="O32" s="9"/>
      <c r="P32" s="9">
        <v>47</v>
      </c>
      <c r="Q32" s="9">
        <f t="shared" si="1"/>
        <v>25</v>
      </c>
      <c r="R32" s="9"/>
      <c r="S32" s="9">
        <v>25</v>
      </c>
      <c r="T32" s="9">
        <f t="shared" si="21"/>
        <v>52</v>
      </c>
      <c r="U32" s="9">
        <f t="shared" si="22"/>
        <v>0</v>
      </c>
      <c r="V32" s="9">
        <f t="shared" si="22"/>
        <v>40</v>
      </c>
      <c r="W32" s="9">
        <f t="shared" si="23"/>
        <v>12</v>
      </c>
      <c r="X32" s="9">
        <f t="shared" si="24"/>
        <v>0</v>
      </c>
      <c r="Y32" s="9">
        <f t="shared" si="24"/>
        <v>12</v>
      </c>
      <c r="Z32" s="21"/>
    </row>
    <row r="33" spans="1:26" s="2" customFormat="1" ht="79.5" customHeight="1">
      <c r="A33" s="10" t="s">
        <v>41</v>
      </c>
      <c r="B33" s="10"/>
      <c r="C33" s="10"/>
      <c r="D33" s="10"/>
      <c r="E33" s="10"/>
      <c r="F33" s="10"/>
      <c r="G33" s="10"/>
      <c r="H33" s="10">
        <f aca="true" t="shared" si="25" ref="H33:Y33">SUM(H34:H35)</f>
        <v>40.4</v>
      </c>
      <c r="I33" s="10">
        <f t="shared" si="25"/>
        <v>0</v>
      </c>
      <c r="J33" s="10">
        <f t="shared" si="25"/>
        <v>27.4</v>
      </c>
      <c r="K33" s="10">
        <f t="shared" si="25"/>
        <v>13</v>
      </c>
      <c r="L33" s="10">
        <f t="shared" si="25"/>
        <v>0</v>
      </c>
      <c r="M33" s="10">
        <f t="shared" si="25"/>
        <v>13</v>
      </c>
      <c r="N33" s="10">
        <f aca="true" t="shared" si="26" ref="N33:S33">SUM(N34,N35,)</f>
        <v>35.3</v>
      </c>
      <c r="O33" s="10">
        <f t="shared" si="26"/>
        <v>0</v>
      </c>
      <c r="P33" s="10">
        <f t="shared" si="26"/>
        <v>25.3</v>
      </c>
      <c r="Q33" s="10">
        <f t="shared" si="26"/>
        <v>10</v>
      </c>
      <c r="R33" s="10">
        <f t="shared" si="26"/>
        <v>0</v>
      </c>
      <c r="S33" s="10">
        <f t="shared" si="26"/>
        <v>10</v>
      </c>
      <c r="T33" s="10">
        <f t="shared" si="25"/>
        <v>22</v>
      </c>
      <c r="U33" s="10">
        <f t="shared" si="25"/>
        <v>0</v>
      </c>
      <c r="V33" s="10">
        <f t="shared" si="25"/>
        <v>20</v>
      </c>
      <c r="W33" s="10">
        <f t="shared" si="25"/>
        <v>2</v>
      </c>
      <c r="X33" s="10">
        <f t="shared" si="25"/>
        <v>0</v>
      </c>
      <c r="Y33" s="10">
        <f t="shared" si="25"/>
        <v>2</v>
      </c>
      <c r="Z33" s="22"/>
    </row>
    <row r="34" spans="1:26" s="1" customFormat="1" ht="79.5" customHeight="1">
      <c r="A34" s="11" t="s">
        <v>41</v>
      </c>
      <c r="B34" s="9">
        <f>SUM(C34,D34,E34,)</f>
        <v>18.4</v>
      </c>
      <c r="C34" s="9"/>
      <c r="D34" s="9">
        <v>7.4</v>
      </c>
      <c r="E34" s="9">
        <f>SUM(F34:G34)</f>
        <v>11</v>
      </c>
      <c r="F34" s="9"/>
      <c r="G34" s="9">
        <v>11</v>
      </c>
      <c r="H34" s="9">
        <f aca="true" t="shared" si="27" ref="H34:H52">SUM(I34,J34,K34,)</f>
        <v>37</v>
      </c>
      <c r="I34" s="9"/>
      <c r="J34" s="9">
        <v>26</v>
      </c>
      <c r="K34" s="9">
        <f aca="true" t="shared" si="28" ref="K34:K52">SUM(L34:M34)</f>
        <v>11</v>
      </c>
      <c r="L34" s="9"/>
      <c r="M34" s="9">
        <v>11</v>
      </c>
      <c r="N34" s="9">
        <f t="shared" si="0"/>
        <v>33</v>
      </c>
      <c r="O34" s="9"/>
      <c r="P34" s="9">
        <v>24</v>
      </c>
      <c r="Q34" s="9">
        <f t="shared" si="1"/>
        <v>9</v>
      </c>
      <c r="R34" s="9"/>
      <c r="S34" s="9">
        <v>9</v>
      </c>
      <c r="T34" s="9">
        <f aca="true" t="shared" si="29" ref="T34:T52">SUM(U34,V34,W34,)</f>
        <v>18.6</v>
      </c>
      <c r="U34" s="9">
        <f aca="true" t="shared" si="30" ref="U34:V52">I34-C34</f>
        <v>0</v>
      </c>
      <c r="V34" s="9">
        <f t="shared" si="30"/>
        <v>18.6</v>
      </c>
      <c r="W34" s="9">
        <f aca="true" t="shared" si="31" ref="W34:W52">SUM(X34:Y34)</f>
        <v>0</v>
      </c>
      <c r="X34" s="9">
        <f aca="true" t="shared" si="32" ref="X34:Y52">L34-F34</f>
        <v>0</v>
      </c>
      <c r="Y34" s="9">
        <f t="shared" si="32"/>
        <v>0</v>
      </c>
      <c r="Z34" s="21"/>
    </row>
    <row r="35" spans="1:26" s="1" customFormat="1" ht="79.5" customHeight="1">
      <c r="A35" s="11" t="s">
        <v>42</v>
      </c>
      <c r="B35" s="9"/>
      <c r="C35" s="9"/>
      <c r="D35" s="9"/>
      <c r="E35" s="9"/>
      <c r="F35" s="9"/>
      <c r="G35" s="9"/>
      <c r="H35" s="9">
        <f t="shared" si="27"/>
        <v>3.4</v>
      </c>
      <c r="I35" s="9"/>
      <c r="J35" s="9">
        <v>1.4</v>
      </c>
      <c r="K35" s="9">
        <f t="shared" si="28"/>
        <v>2</v>
      </c>
      <c r="L35" s="9"/>
      <c r="M35" s="9">
        <v>2</v>
      </c>
      <c r="N35" s="9">
        <f t="shared" si="0"/>
        <v>2.3</v>
      </c>
      <c r="O35" s="9"/>
      <c r="P35" s="9">
        <v>1.3</v>
      </c>
      <c r="Q35" s="9">
        <f t="shared" si="1"/>
        <v>1</v>
      </c>
      <c r="R35" s="9"/>
      <c r="S35" s="9">
        <v>1</v>
      </c>
      <c r="T35" s="9">
        <f t="shared" si="29"/>
        <v>3.4</v>
      </c>
      <c r="U35" s="9">
        <f t="shared" si="30"/>
        <v>0</v>
      </c>
      <c r="V35" s="9">
        <f t="shared" si="30"/>
        <v>1.4</v>
      </c>
      <c r="W35" s="9">
        <f t="shared" si="31"/>
        <v>2</v>
      </c>
      <c r="X35" s="9">
        <f t="shared" si="32"/>
        <v>0</v>
      </c>
      <c r="Y35" s="9">
        <f t="shared" si="32"/>
        <v>2</v>
      </c>
      <c r="Z35" s="21"/>
    </row>
    <row r="36" spans="1:26" s="1" customFormat="1" ht="79.5" customHeight="1">
      <c r="A36" s="9" t="s">
        <v>43</v>
      </c>
      <c r="B36" s="9">
        <f aca="true" t="shared" si="33" ref="B36:B46">SUM(C36,D36,E36,)</f>
        <v>14</v>
      </c>
      <c r="C36" s="9"/>
      <c r="D36" s="9">
        <v>8</v>
      </c>
      <c r="E36" s="9">
        <f aca="true" t="shared" si="34" ref="E36:E46">SUM(F36:G36)</f>
        <v>6</v>
      </c>
      <c r="F36" s="9"/>
      <c r="G36" s="9">
        <v>6</v>
      </c>
      <c r="H36" s="9">
        <f t="shared" si="27"/>
        <v>12</v>
      </c>
      <c r="I36" s="9"/>
      <c r="J36" s="9">
        <v>6</v>
      </c>
      <c r="K36" s="9">
        <f t="shared" si="28"/>
        <v>6</v>
      </c>
      <c r="L36" s="9"/>
      <c r="M36" s="9">
        <v>6</v>
      </c>
      <c r="N36" s="9">
        <f t="shared" si="0"/>
        <v>10</v>
      </c>
      <c r="O36" s="9"/>
      <c r="P36" s="9">
        <v>6</v>
      </c>
      <c r="Q36" s="9">
        <f t="shared" si="1"/>
        <v>4</v>
      </c>
      <c r="R36" s="9"/>
      <c r="S36" s="9">
        <v>4</v>
      </c>
      <c r="T36" s="9">
        <f t="shared" si="29"/>
        <v>-2</v>
      </c>
      <c r="U36" s="9">
        <f t="shared" si="30"/>
        <v>0</v>
      </c>
      <c r="V36" s="9">
        <f t="shared" si="30"/>
        <v>-2</v>
      </c>
      <c r="W36" s="9">
        <f t="shared" si="31"/>
        <v>0</v>
      </c>
      <c r="X36" s="9">
        <f t="shared" si="32"/>
        <v>0</v>
      </c>
      <c r="Y36" s="9">
        <f t="shared" si="32"/>
        <v>0</v>
      </c>
      <c r="Z36" s="21"/>
    </row>
    <row r="37" spans="1:26" s="1" customFormat="1" ht="79.5" customHeight="1">
      <c r="A37" s="9" t="s">
        <v>44</v>
      </c>
      <c r="B37" s="9">
        <f t="shared" si="33"/>
        <v>7.07</v>
      </c>
      <c r="C37" s="9"/>
      <c r="D37" s="9">
        <v>2.7</v>
      </c>
      <c r="E37" s="9">
        <f t="shared" si="34"/>
        <v>4.37</v>
      </c>
      <c r="F37" s="9"/>
      <c r="G37" s="9">
        <v>4.37</v>
      </c>
      <c r="H37" s="9">
        <f t="shared" si="27"/>
        <v>42.46</v>
      </c>
      <c r="I37" s="9"/>
      <c r="J37" s="9">
        <v>22</v>
      </c>
      <c r="K37" s="9">
        <f t="shared" si="28"/>
        <v>20.46</v>
      </c>
      <c r="L37" s="9"/>
      <c r="M37" s="9">
        <v>20.46</v>
      </c>
      <c r="N37" s="9">
        <f t="shared" si="0"/>
        <v>38.5</v>
      </c>
      <c r="O37" s="9"/>
      <c r="P37" s="9">
        <v>21</v>
      </c>
      <c r="Q37" s="9">
        <f t="shared" si="1"/>
        <v>17.5</v>
      </c>
      <c r="R37" s="9"/>
      <c r="S37" s="9">
        <v>17.5</v>
      </c>
      <c r="T37" s="9">
        <f t="shared" si="29"/>
        <v>35.39</v>
      </c>
      <c r="U37" s="9">
        <f t="shared" si="30"/>
        <v>0</v>
      </c>
      <c r="V37" s="9">
        <f t="shared" si="30"/>
        <v>19.3</v>
      </c>
      <c r="W37" s="9">
        <f t="shared" si="31"/>
        <v>16.09</v>
      </c>
      <c r="X37" s="9">
        <f t="shared" si="32"/>
        <v>0</v>
      </c>
      <c r="Y37" s="9">
        <f t="shared" si="32"/>
        <v>16.09</v>
      </c>
      <c r="Z37" s="21"/>
    </row>
    <row r="38" spans="1:26" s="1" customFormat="1" ht="79.5" customHeight="1">
      <c r="A38" s="9" t="s">
        <v>45</v>
      </c>
      <c r="B38" s="9">
        <f t="shared" si="33"/>
        <v>12</v>
      </c>
      <c r="C38" s="9">
        <v>2</v>
      </c>
      <c r="D38" s="9">
        <v>7</v>
      </c>
      <c r="E38" s="9">
        <f t="shared" si="34"/>
        <v>3</v>
      </c>
      <c r="F38" s="9"/>
      <c r="G38" s="9">
        <v>3</v>
      </c>
      <c r="H38" s="9">
        <f t="shared" si="27"/>
        <v>52</v>
      </c>
      <c r="I38" s="9">
        <v>17</v>
      </c>
      <c r="J38" s="9">
        <v>29</v>
      </c>
      <c r="K38" s="9">
        <f t="shared" si="28"/>
        <v>6</v>
      </c>
      <c r="L38" s="9"/>
      <c r="M38" s="9">
        <v>6</v>
      </c>
      <c r="N38" s="9">
        <f t="shared" si="0"/>
        <v>60</v>
      </c>
      <c r="O38" s="9">
        <v>20</v>
      </c>
      <c r="P38" s="9">
        <v>32</v>
      </c>
      <c r="Q38" s="9">
        <f t="shared" si="1"/>
        <v>8</v>
      </c>
      <c r="R38" s="9"/>
      <c r="S38" s="9">
        <v>8</v>
      </c>
      <c r="T38" s="9">
        <f t="shared" si="29"/>
        <v>40</v>
      </c>
      <c r="U38" s="9">
        <f t="shared" si="30"/>
        <v>15</v>
      </c>
      <c r="V38" s="9">
        <f t="shared" si="30"/>
        <v>22</v>
      </c>
      <c r="W38" s="9">
        <f t="shared" si="31"/>
        <v>3</v>
      </c>
      <c r="X38" s="9">
        <f t="shared" si="32"/>
        <v>0</v>
      </c>
      <c r="Y38" s="9">
        <f t="shared" si="32"/>
        <v>3</v>
      </c>
      <c r="Z38" s="21"/>
    </row>
    <row r="39" spans="1:26" s="1" customFormat="1" ht="79.5" customHeight="1">
      <c r="A39" s="9" t="s">
        <v>46</v>
      </c>
      <c r="B39" s="9">
        <f t="shared" si="33"/>
        <v>47</v>
      </c>
      <c r="C39" s="9">
        <v>6</v>
      </c>
      <c r="D39" s="9">
        <v>15</v>
      </c>
      <c r="E39" s="9">
        <f t="shared" si="34"/>
        <v>26</v>
      </c>
      <c r="F39" s="9"/>
      <c r="G39" s="9">
        <v>26</v>
      </c>
      <c r="H39" s="9">
        <f t="shared" si="27"/>
        <v>21</v>
      </c>
      <c r="I39" s="9">
        <v>6</v>
      </c>
      <c r="J39" s="9">
        <v>5</v>
      </c>
      <c r="K39" s="9">
        <f t="shared" si="28"/>
        <v>10</v>
      </c>
      <c r="L39" s="9"/>
      <c r="M39" s="9">
        <v>10</v>
      </c>
      <c r="N39" s="9">
        <f t="shared" si="0"/>
        <v>17</v>
      </c>
      <c r="O39" s="9">
        <v>6</v>
      </c>
      <c r="P39" s="9">
        <v>5</v>
      </c>
      <c r="Q39" s="9">
        <f t="shared" si="1"/>
        <v>6</v>
      </c>
      <c r="R39" s="9"/>
      <c r="S39" s="9">
        <v>6</v>
      </c>
      <c r="T39" s="9">
        <f t="shared" si="29"/>
        <v>-26</v>
      </c>
      <c r="U39" s="9">
        <f t="shared" si="30"/>
        <v>0</v>
      </c>
      <c r="V39" s="9">
        <f t="shared" si="30"/>
        <v>-10</v>
      </c>
      <c r="W39" s="9">
        <f t="shared" si="31"/>
        <v>-16</v>
      </c>
      <c r="X39" s="9">
        <f t="shared" si="32"/>
        <v>0</v>
      </c>
      <c r="Y39" s="9">
        <f t="shared" si="32"/>
        <v>-16</v>
      </c>
      <c r="Z39" s="21"/>
    </row>
    <row r="40" spans="1:26" s="1" customFormat="1" ht="79.5" customHeight="1">
      <c r="A40" s="9" t="s">
        <v>47</v>
      </c>
      <c r="B40" s="9">
        <f t="shared" si="33"/>
        <v>14</v>
      </c>
      <c r="C40" s="9"/>
      <c r="D40" s="9">
        <v>6</v>
      </c>
      <c r="E40" s="9">
        <f t="shared" si="34"/>
        <v>8</v>
      </c>
      <c r="F40" s="9"/>
      <c r="G40" s="9">
        <v>8</v>
      </c>
      <c r="H40" s="9">
        <f t="shared" si="27"/>
        <v>23</v>
      </c>
      <c r="I40" s="9">
        <v>5</v>
      </c>
      <c r="J40" s="9">
        <v>6</v>
      </c>
      <c r="K40" s="9">
        <f t="shared" si="28"/>
        <v>12</v>
      </c>
      <c r="L40" s="9"/>
      <c r="M40" s="9">
        <v>12</v>
      </c>
      <c r="N40" s="9">
        <f t="shared" si="0"/>
        <v>19</v>
      </c>
      <c r="O40" s="9">
        <v>9</v>
      </c>
      <c r="P40" s="9">
        <v>3</v>
      </c>
      <c r="Q40" s="9">
        <f t="shared" si="1"/>
        <v>7</v>
      </c>
      <c r="R40" s="9"/>
      <c r="S40" s="9">
        <v>7</v>
      </c>
      <c r="T40" s="9">
        <f t="shared" si="29"/>
        <v>9</v>
      </c>
      <c r="U40" s="9">
        <f t="shared" si="30"/>
        <v>5</v>
      </c>
      <c r="V40" s="9">
        <f t="shared" si="30"/>
        <v>0</v>
      </c>
      <c r="W40" s="9">
        <f t="shared" si="31"/>
        <v>4</v>
      </c>
      <c r="X40" s="9">
        <f t="shared" si="32"/>
        <v>0</v>
      </c>
      <c r="Y40" s="9">
        <f t="shared" si="32"/>
        <v>4</v>
      </c>
      <c r="Z40" s="21"/>
    </row>
    <row r="41" spans="1:26" s="1" customFormat="1" ht="79.5" customHeight="1">
      <c r="A41" s="9" t="s">
        <v>48</v>
      </c>
      <c r="B41" s="9">
        <f t="shared" si="33"/>
        <v>15</v>
      </c>
      <c r="C41" s="9"/>
      <c r="D41" s="9">
        <v>8</v>
      </c>
      <c r="E41" s="9">
        <f t="shared" si="34"/>
        <v>7</v>
      </c>
      <c r="F41" s="9"/>
      <c r="G41" s="9">
        <v>7</v>
      </c>
      <c r="H41" s="9">
        <f t="shared" si="27"/>
        <v>30</v>
      </c>
      <c r="I41" s="9"/>
      <c r="J41" s="9">
        <v>13</v>
      </c>
      <c r="K41" s="9">
        <f t="shared" si="28"/>
        <v>17</v>
      </c>
      <c r="L41" s="9"/>
      <c r="M41" s="9">
        <v>17</v>
      </c>
      <c r="N41" s="9">
        <f t="shared" si="0"/>
        <v>30</v>
      </c>
      <c r="O41" s="9">
        <v>8</v>
      </c>
      <c r="P41" s="9">
        <v>12</v>
      </c>
      <c r="Q41" s="9">
        <f t="shared" si="1"/>
        <v>10</v>
      </c>
      <c r="R41" s="9"/>
      <c r="S41" s="9">
        <v>10</v>
      </c>
      <c r="T41" s="9">
        <f t="shared" si="29"/>
        <v>15</v>
      </c>
      <c r="U41" s="9">
        <f t="shared" si="30"/>
        <v>0</v>
      </c>
      <c r="V41" s="9">
        <f t="shared" si="30"/>
        <v>5</v>
      </c>
      <c r="W41" s="9">
        <f t="shared" si="31"/>
        <v>10</v>
      </c>
      <c r="X41" s="9">
        <f t="shared" si="32"/>
        <v>0</v>
      </c>
      <c r="Y41" s="9">
        <f t="shared" si="32"/>
        <v>10</v>
      </c>
      <c r="Z41" s="21"/>
    </row>
    <row r="42" spans="1:26" s="1" customFormat="1" ht="79.5" customHeight="1">
      <c r="A42" s="9" t="s">
        <v>49</v>
      </c>
      <c r="B42" s="9">
        <f t="shared" si="33"/>
        <v>197</v>
      </c>
      <c r="C42" s="9">
        <v>5</v>
      </c>
      <c r="D42" s="9">
        <v>160</v>
      </c>
      <c r="E42" s="9">
        <f t="shared" si="34"/>
        <v>32</v>
      </c>
      <c r="F42" s="9"/>
      <c r="G42" s="9">
        <v>32</v>
      </c>
      <c r="H42" s="9">
        <f t="shared" si="27"/>
        <v>81</v>
      </c>
      <c r="I42" s="9">
        <v>6</v>
      </c>
      <c r="J42" s="9">
        <v>50</v>
      </c>
      <c r="K42" s="9">
        <f t="shared" si="28"/>
        <v>25</v>
      </c>
      <c r="L42" s="9"/>
      <c r="M42" s="9">
        <v>25</v>
      </c>
      <c r="N42" s="9">
        <f t="shared" si="0"/>
        <v>26.2</v>
      </c>
      <c r="O42" s="9">
        <v>1.2</v>
      </c>
      <c r="P42" s="9">
        <v>12.5</v>
      </c>
      <c r="Q42" s="9">
        <f t="shared" si="1"/>
        <v>12.5</v>
      </c>
      <c r="R42" s="9"/>
      <c r="S42" s="9">
        <v>12.5</v>
      </c>
      <c r="T42" s="9">
        <f t="shared" si="29"/>
        <v>-116</v>
      </c>
      <c r="U42" s="9">
        <f t="shared" si="30"/>
        <v>1</v>
      </c>
      <c r="V42" s="9">
        <f t="shared" si="30"/>
        <v>-110</v>
      </c>
      <c r="W42" s="9">
        <f t="shared" si="31"/>
        <v>-7</v>
      </c>
      <c r="X42" s="9">
        <f t="shared" si="32"/>
        <v>0</v>
      </c>
      <c r="Y42" s="9">
        <f t="shared" si="32"/>
        <v>-7</v>
      </c>
      <c r="Z42" s="21"/>
    </row>
    <row r="43" spans="1:26" s="1" customFormat="1" ht="79.5" customHeight="1">
      <c r="A43" s="9" t="s">
        <v>50</v>
      </c>
      <c r="B43" s="9">
        <f t="shared" si="33"/>
        <v>80</v>
      </c>
      <c r="C43" s="9"/>
      <c r="D43" s="9">
        <v>30</v>
      </c>
      <c r="E43" s="9">
        <f t="shared" si="34"/>
        <v>50</v>
      </c>
      <c r="F43" s="9"/>
      <c r="G43" s="9">
        <v>50</v>
      </c>
      <c r="H43" s="9">
        <f t="shared" si="27"/>
        <v>90</v>
      </c>
      <c r="I43" s="9"/>
      <c r="J43" s="9">
        <v>40</v>
      </c>
      <c r="K43" s="9">
        <f t="shared" si="28"/>
        <v>50</v>
      </c>
      <c r="L43" s="9"/>
      <c r="M43" s="9">
        <v>50</v>
      </c>
      <c r="N43" s="9">
        <f t="shared" si="0"/>
        <v>90</v>
      </c>
      <c r="O43" s="9"/>
      <c r="P43" s="9">
        <v>40</v>
      </c>
      <c r="Q43" s="9">
        <f t="shared" si="1"/>
        <v>50</v>
      </c>
      <c r="R43" s="9"/>
      <c r="S43" s="9">
        <v>50</v>
      </c>
      <c r="T43" s="9">
        <f t="shared" si="29"/>
        <v>10</v>
      </c>
      <c r="U43" s="9">
        <f t="shared" si="30"/>
        <v>0</v>
      </c>
      <c r="V43" s="9">
        <f t="shared" si="30"/>
        <v>10</v>
      </c>
      <c r="W43" s="9">
        <f t="shared" si="31"/>
        <v>0</v>
      </c>
      <c r="X43" s="9">
        <f t="shared" si="32"/>
        <v>0</v>
      </c>
      <c r="Y43" s="9">
        <f t="shared" si="32"/>
        <v>0</v>
      </c>
      <c r="Z43" s="21"/>
    </row>
    <row r="44" spans="1:26" s="1" customFormat="1" ht="79.5" customHeight="1">
      <c r="A44" s="9" t="s">
        <v>51</v>
      </c>
      <c r="B44" s="9">
        <f t="shared" si="33"/>
        <v>32.31</v>
      </c>
      <c r="C44" s="9"/>
      <c r="D44" s="9">
        <v>20.31</v>
      </c>
      <c r="E44" s="9">
        <f t="shared" si="34"/>
        <v>12</v>
      </c>
      <c r="F44" s="9"/>
      <c r="G44" s="9">
        <v>12</v>
      </c>
      <c r="H44" s="9">
        <f t="shared" si="27"/>
        <v>142.6</v>
      </c>
      <c r="I44" s="9"/>
      <c r="J44" s="9">
        <v>94.6</v>
      </c>
      <c r="K44" s="9">
        <f t="shared" si="28"/>
        <v>48</v>
      </c>
      <c r="L44" s="9">
        <v>33</v>
      </c>
      <c r="M44" s="9">
        <v>15</v>
      </c>
      <c r="N44" s="9">
        <f t="shared" si="0"/>
        <v>142.6</v>
      </c>
      <c r="O44" s="9"/>
      <c r="P44" s="9">
        <v>94.6</v>
      </c>
      <c r="Q44" s="9">
        <f t="shared" si="1"/>
        <v>48</v>
      </c>
      <c r="R44" s="9">
        <v>33</v>
      </c>
      <c r="S44" s="9">
        <v>15</v>
      </c>
      <c r="T44" s="9">
        <f t="shared" si="29"/>
        <v>110.28999999999999</v>
      </c>
      <c r="U44" s="9">
        <f t="shared" si="30"/>
        <v>0</v>
      </c>
      <c r="V44" s="9">
        <f t="shared" si="30"/>
        <v>74.28999999999999</v>
      </c>
      <c r="W44" s="9">
        <f t="shared" si="31"/>
        <v>36</v>
      </c>
      <c r="X44" s="9">
        <f t="shared" si="32"/>
        <v>33</v>
      </c>
      <c r="Y44" s="9">
        <f t="shared" si="32"/>
        <v>3</v>
      </c>
      <c r="Z44" s="21"/>
    </row>
    <row r="45" spans="1:26" s="1" customFormat="1" ht="79.5" customHeight="1">
      <c r="A45" s="9" t="s">
        <v>52</v>
      </c>
      <c r="B45" s="9">
        <f t="shared" si="33"/>
        <v>42.3</v>
      </c>
      <c r="C45" s="9"/>
      <c r="D45" s="9">
        <v>30.3</v>
      </c>
      <c r="E45" s="9">
        <f t="shared" si="34"/>
        <v>12</v>
      </c>
      <c r="F45" s="9"/>
      <c r="G45" s="9">
        <v>12</v>
      </c>
      <c r="H45" s="9">
        <f t="shared" si="27"/>
        <v>26.5</v>
      </c>
      <c r="I45" s="9"/>
      <c r="J45" s="9">
        <v>22</v>
      </c>
      <c r="K45" s="9">
        <f t="shared" si="28"/>
        <v>4.5</v>
      </c>
      <c r="L45" s="9"/>
      <c r="M45" s="9">
        <v>4.5</v>
      </c>
      <c r="N45" s="9">
        <f t="shared" si="0"/>
        <v>26.5</v>
      </c>
      <c r="O45" s="9"/>
      <c r="P45" s="9">
        <v>22</v>
      </c>
      <c r="Q45" s="9">
        <f t="shared" si="1"/>
        <v>4.5</v>
      </c>
      <c r="R45" s="9"/>
      <c r="S45" s="9">
        <v>4.5</v>
      </c>
      <c r="T45" s="9">
        <f t="shared" si="29"/>
        <v>-15.8</v>
      </c>
      <c r="U45" s="9">
        <f t="shared" si="30"/>
        <v>0</v>
      </c>
      <c r="V45" s="9">
        <f t="shared" si="30"/>
        <v>-8.3</v>
      </c>
      <c r="W45" s="9">
        <f t="shared" si="31"/>
        <v>-7.5</v>
      </c>
      <c r="X45" s="9">
        <f t="shared" si="32"/>
        <v>0</v>
      </c>
      <c r="Y45" s="9">
        <f t="shared" si="32"/>
        <v>-7.5</v>
      </c>
      <c r="Z45" s="21"/>
    </row>
    <row r="46" spans="1:26" s="1" customFormat="1" ht="79.5" customHeight="1">
      <c r="A46" s="9" t="s">
        <v>53</v>
      </c>
      <c r="B46" s="9">
        <f t="shared" si="33"/>
        <v>15</v>
      </c>
      <c r="C46" s="9"/>
      <c r="D46" s="9">
        <v>8</v>
      </c>
      <c r="E46" s="9">
        <f t="shared" si="34"/>
        <v>7</v>
      </c>
      <c r="F46" s="9"/>
      <c r="G46" s="9">
        <v>7</v>
      </c>
      <c r="H46" s="9">
        <f t="shared" si="27"/>
        <v>11</v>
      </c>
      <c r="I46" s="9"/>
      <c r="J46" s="9">
        <v>4</v>
      </c>
      <c r="K46" s="9">
        <f t="shared" si="28"/>
        <v>7</v>
      </c>
      <c r="L46" s="9"/>
      <c r="M46" s="9">
        <v>7</v>
      </c>
      <c r="N46" s="9">
        <f t="shared" si="0"/>
        <v>10</v>
      </c>
      <c r="O46" s="9"/>
      <c r="P46" s="9">
        <v>4</v>
      </c>
      <c r="Q46" s="9">
        <f t="shared" si="1"/>
        <v>6</v>
      </c>
      <c r="R46" s="9"/>
      <c r="S46" s="9">
        <v>6</v>
      </c>
      <c r="T46" s="9">
        <f t="shared" si="29"/>
        <v>-4</v>
      </c>
      <c r="U46" s="9">
        <f t="shared" si="30"/>
        <v>0</v>
      </c>
      <c r="V46" s="9">
        <f t="shared" si="30"/>
        <v>-4</v>
      </c>
      <c r="W46" s="9">
        <f t="shared" si="31"/>
        <v>0</v>
      </c>
      <c r="X46" s="9">
        <f t="shared" si="32"/>
        <v>0</v>
      </c>
      <c r="Y46" s="9">
        <f t="shared" si="32"/>
        <v>0</v>
      </c>
      <c r="Z46" s="21"/>
    </row>
    <row r="47" spans="1:26" s="1" customFormat="1" ht="79.5" customHeight="1">
      <c r="A47" s="9" t="s">
        <v>54</v>
      </c>
      <c r="B47" s="9"/>
      <c r="C47" s="9"/>
      <c r="D47" s="9"/>
      <c r="E47" s="9"/>
      <c r="F47" s="9"/>
      <c r="G47" s="9"/>
      <c r="H47" s="9">
        <f t="shared" si="27"/>
        <v>85</v>
      </c>
      <c r="I47" s="9"/>
      <c r="J47" s="9">
        <v>40</v>
      </c>
      <c r="K47" s="9">
        <f t="shared" si="28"/>
        <v>45</v>
      </c>
      <c r="L47" s="9"/>
      <c r="M47" s="9">
        <v>45</v>
      </c>
      <c r="N47" s="9">
        <f t="shared" si="0"/>
        <v>27</v>
      </c>
      <c r="O47" s="9"/>
      <c r="P47" s="9">
        <v>7</v>
      </c>
      <c r="Q47" s="9">
        <f t="shared" si="1"/>
        <v>20</v>
      </c>
      <c r="R47" s="9"/>
      <c r="S47" s="9">
        <v>20</v>
      </c>
      <c r="T47" s="9">
        <f t="shared" si="29"/>
        <v>85</v>
      </c>
      <c r="U47" s="9">
        <f t="shared" si="30"/>
        <v>0</v>
      </c>
      <c r="V47" s="9">
        <f t="shared" si="30"/>
        <v>40</v>
      </c>
      <c r="W47" s="9">
        <f t="shared" si="31"/>
        <v>45</v>
      </c>
      <c r="X47" s="9">
        <f t="shared" si="32"/>
        <v>0</v>
      </c>
      <c r="Y47" s="9">
        <f t="shared" si="32"/>
        <v>45</v>
      </c>
      <c r="Z47" s="21"/>
    </row>
    <row r="48" spans="1:26" s="1" customFormat="1" ht="79.5" customHeight="1">
      <c r="A48" s="9" t="s">
        <v>55</v>
      </c>
      <c r="B48" s="9">
        <f aca="true" t="shared" si="35" ref="B48:B53">SUM(C48,D48,E48,)</f>
        <v>674.9</v>
      </c>
      <c r="C48" s="9">
        <v>12</v>
      </c>
      <c r="D48" s="9">
        <v>162.9</v>
      </c>
      <c r="E48" s="9">
        <f aca="true" t="shared" si="36" ref="E48:E53">SUM(F48:G48)</f>
        <v>500</v>
      </c>
      <c r="F48" s="9">
        <v>250</v>
      </c>
      <c r="G48" s="9">
        <v>250</v>
      </c>
      <c r="H48" s="9">
        <f t="shared" si="27"/>
        <v>486</v>
      </c>
      <c r="I48" s="9">
        <v>21</v>
      </c>
      <c r="J48" s="9">
        <v>91</v>
      </c>
      <c r="K48" s="9">
        <f t="shared" si="28"/>
        <v>374</v>
      </c>
      <c r="L48" s="9">
        <v>200</v>
      </c>
      <c r="M48" s="9">
        <v>174</v>
      </c>
      <c r="N48" s="9">
        <f t="shared" si="0"/>
        <v>341</v>
      </c>
      <c r="O48" s="9">
        <v>20</v>
      </c>
      <c r="P48" s="9">
        <v>50</v>
      </c>
      <c r="Q48" s="9">
        <f t="shared" si="1"/>
        <v>271</v>
      </c>
      <c r="R48" s="9">
        <v>100</v>
      </c>
      <c r="S48" s="9">
        <v>171</v>
      </c>
      <c r="T48" s="9">
        <f t="shared" si="29"/>
        <v>-188.9</v>
      </c>
      <c r="U48" s="9">
        <f t="shared" si="30"/>
        <v>9</v>
      </c>
      <c r="V48" s="9">
        <f t="shared" si="30"/>
        <v>-71.9</v>
      </c>
      <c r="W48" s="9">
        <f t="shared" si="31"/>
        <v>-126</v>
      </c>
      <c r="X48" s="9">
        <f t="shared" si="32"/>
        <v>-50</v>
      </c>
      <c r="Y48" s="9">
        <f t="shared" si="32"/>
        <v>-76</v>
      </c>
      <c r="Z48" s="21"/>
    </row>
    <row r="49" spans="1:26" s="1" customFormat="1" ht="79.5" customHeight="1">
      <c r="A49" s="9" t="s">
        <v>56</v>
      </c>
      <c r="B49" s="9">
        <f t="shared" si="35"/>
        <v>305</v>
      </c>
      <c r="C49" s="9">
        <v>15</v>
      </c>
      <c r="D49" s="9">
        <v>40</v>
      </c>
      <c r="E49" s="9">
        <f t="shared" si="36"/>
        <v>250</v>
      </c>
      <c r="F49" s="9">
        <v>60</v>
      </c>
      <c r="G49" s="9">
        <v>190</v>
      </c>
      <c r="H49" s="9">
        <f t="shared" si="27"/>
        <v>244</v>
      </c>
      <c r="I49" s="9">
        <v>12</v>
      </c>
      <c r="J49" s="9">
        <v>30</v>
      </c>
      <c r="K49" s="9">
        <f t="shared" si="28"/>
        <v>202</v>
      </c>
      <c r="L49" s="9">
        <v>50</v>
      </c>
      <c r="M49" s="9">
        <v>152</v>
      </c>
      <c r="N49" s="9">
        <f t="shared" si="0"/>
        <v>242</v>
      </c>
      <c r="O49" s="9">
        <v>12</v>
      </c>
      <c r="P49" s="9">
        <v>30</v>
      </c>
      <c r="Q49" s="9">
        <f t="shared" si="1"/>
        <v>200</v>
      </c>
      <c r="R49" s="9">
        <v>50</v>
      </c>
      <c r="S49" s="9">
        <v>150</v>
      </c>
      <c r="T49" s="9">
        <f t="shared" si="29"/>
        <v>-61</v>
      </c>
      <c r="U49" s="9">
        <f t="shared" si="30"/>
        <v>-3</v>
      </c>
      <c r="V49" s="9">
        <f t="shared" si="30"/>
        <v>-10</v>
      </c>
      <c r="W49" s="9">
        <f t="shared" si="31"/>
        <v>-48</v>
      </c>
      <c r="X49" s="9">
        <f t="shared" si="32"/>
        <v>-10</v>
      </c>
      <c r="Y49" s="9">
        <f t="shared" si="32"/>
        <v>-38</v>
      </c>
      <c r="Z49" s="21"/>
    </row>
    <row r="50" spans="1:26" s="1" customFormat="1" ht="79.5" customHeight="1">
      <c r="A50" s="9" t="s">
        <v>57</v>
      </c>
      <c r="B50" s="9">
        <f t="shared" si="35"/>
        <v>145</v>
      </c>
      <c r="C50" s="9"/>
      <c r="D50" s="9">
        <v>35</v>
      </c>
      <c r="E50" s="9">
        <f t="shared" si="36"/>
        <v>110</v>
      </c>
      <c r="F50" s="9">
        <v>60</v>
      </c>
      <c r="G50" s="9">
        <v>50</v>
      </c>
      <c r="H50" s="9">
        <f t="shared" si="27"/>
        <v>55</v>
      </c>
      <c r="I50" s="9"/>
      <c r="J50" s="9">
        <v>15</v>
      </c>
      <c r="K50" s="9">
        <f t="shared" si="28"/>
        <v>40</v>
      </c>
      <c r="L50" s="9">
        <v>10</v>
      </c>
      <c r="M50" s="9">
        <v>30</v>
      </c>
      <c r="N50" s="9">
        <f t="shared" si="0"/>
        <v>45</v>
      </c>
      <c r="O50" s="9"/>
      <c r="P50" s="9">
        <v>15</v>
      </c>
      <c r="Q50" s="9">
        <f t="shared" si="1"/>
        <v>30</v>
      </c>
      <c r="R50" s="9"/>
      <c r="S50" s="9">
        <v>30</v>
      </c>
      <c r="T50" s="9">
        <f t="shared" si="29"/>
        <v>-90</v>
      </c>
      <c r="U50" s="9">
        <f t="shared" si="30"/>
        <v>0</v>
      </c>
      <c r="V50" s="9">
        <f t="shared" si="30"/>
        <v>-20</v>
      </c>
      <c r="W50" s="9">
        <f t="shared" si="31"/>
        <v>-70</v>
      </c>
      <c r="X50" s="9">
        <f t="shared" si="32"/>
        <v>-50</v>
      </c>
      <c r="Y50" s="9">
        <f t="shared" si="32"/>
        <v>-20</v>
      </c>
      <c r="Z50" s="21"/>
    </row>
    <row r="51" spans="1:26" s="1" customFormat="1" ht="79.5" customHeight="1">
      <c r="A51" s="9" t="s">
        <v>58</v>
      </c>
      <c r="B51" s="9">
        <f t="shared" si="35"/>
        <v>76</v>
      </c>
      <c r="C51" s="9">
        <v>8</v>
      </c>
      <c r="D51" s="9">
        <v>35</v>
      </c>
      <c r="E51" s="9">
        <f t="shared" si="36"/>
        <v>33</v>
      </c>
      <c r="F51" s="9"/>
      <c r="G51" s="9">
        <v>33</v>
      </c>
      <c r="H51" s="9">
        <f t="shared" si="27"/>
        <v>69</v>
      </c>
      <c r="I51" s="9">
        <v>8</v>
      </c>
      <c r="J51" s="9">
        <v>30</v>
      </c>
      <c r="K51" s="9">
        <f t="shared" si="28"/>
        <v>31</v>
      </c>
      <c r="L51" s="9"/>
      <c r="M51" s="9">
        <v>31</v>
      </c>
      <c r="N51" s="9">
        <f t="shared" si="0"/>
        <v>59</v>
      </c>
      <c r="O51" s="9">
        <v>8</v>
      </c>
      <c r="P51" s="9">
        <v>25</v>
      </c>
      <c r="Q51" s="9">
        <f t="shared" si="1"/>
        <v>26</v>
      </c>
      <c r="R51" s="9"/>
      <c r="S51" s="9">
        <v>26</v>
      </c>
      <c r="T51" s="9">
        <f t="shared" si="29"/>
        <v>-7</v>
      </c>
      <c r="U51" s="9">
        <f t="shared" si="30"/>
        <v>0</v>
      </c>
      <c r="V51" s="9">
        <f t="shared" si="30"/>
        <v>-5</v>
      </c>
      <c r="W51" s="9">
        <f t="shared" si="31"/>
        <v>-2</v>
      </c>
      <c r="X51" s="9">
        <f t="shared" si="32"/>
        <v>0</v>
      </c>
      <c r="Y51" s="9">
        <f t="shared" si="32"/>
        <v>-2</v>
      </c>
      <c r="Z51" s="21"/>
    </row>
    <row r="52" spans="1:26" s="1" customFormat="1" ht="79.5" customHeight="1">
      <c r="A52" s="9" t="s">
        <v>59</v>
      </c>
      <c r="B52" s="9">
        <f t="shared" si="35"/>
        <v>105</v>
      </c>
      <c r="C52" s="9"/>
      <c r="D52" s="9">
        <v>30</v>
      </c>
      <c r="E52" s="9">
        <f t="shared" si="36"/>
        <v>75</v>
      </c>
      <c r="F52" s="9">
        <v>40</v>
      </c>
      <c r="G52" s="9">
        <v>35</v>
      </c>
      <c r="H52" s="9">
        <f t="shared" si="27"/>
        <v>80</v>
      </c>
      <c r="I52" s="9"/>
      <c r="J52" s="9">
        <v>20</v>
      </c>
      <c r="K52" s="9">
        <f t="shared" si="28"/>
        <v>60</v>
      </c>
      <c r="L52" s="9">
        <v>40</v>
      </c>
      <c r="M52" s="9">
        <v>20</v>
      </c>
      <c r="N52" s="9">
        <f t="shared" si="0"/>
        <v>26</v>
      </c>
      <c r="O52" s="9"/>
      <c r="P52" s="9">
        <v>6</v>
      </c>
      <c r="Q52" s="9">
        <f t="shared" si="1"/>
        <v>20</v>
      </c>
      <c r="R52" s="9"/>
      <c r="S52" s="9">
        <v>20</v>
      </c>
      <c r="T52" s="9">
        <f t="shared" si="29"/>
        <v>-25</v>
      </c>
      <c r="U52" s="9">
        <f t="shared" si="30"/>
        <v>0</v>
      </c>
      <c r="V52" s="9">
        <f t="shared" si="30"/>
        <v>-10</v>
      </c>
      <c r="W52" s="9">
        <f t="shared" si="31"/>
        <v>-15</v>
      </c>
      <c r="X52" s="9">
        <f t="shared" si="32"/>
        <v>0</v>
      </c>
      <c r="Y52" s="9">
        <f t="shared" si="32"/>
        <v>-15</v>
      </c>
      <c r="Z52" s="21"/>
    </row>
    <row r="53" spans="1:26" s="2" customFormat="1" ht="79.5" customHeight="1">
      <c r="A53" s="10" t="s">
        <v>60</v>
      </c>
      <c r="B53" s="10">
        <f t="shared" si="35"/>
        <v>373</v>
      </c>
      <c r="C53" s="10"/>
      <c r="D53" s="10">
        <v>130</v>
      </c>
      <c r="E53" s="10">
        <f t="shared" si="36"/>
        <v>243</v>
      </c>
      <c r="F53" s="10">
        <v>80</v>
      </c>
      <c r="G53" s="10">
        <v>163</v>
      </c>
      <c r="H53" s="10">
        <f aca="true" t="shared" si="37" ref="H53:M53">SUM(H54:H56)</f>
        <v>507</v>
      </c>
      <c r="I53" s="10">
        <f t="shared" si="37"/>
        <v>0</v>
      </c>
      <c r="J53" s="10">
        <f t="shared" si="37"/>
        <v>111</v>
      </c>
      <c r="K53" s="10">
        <f t="shared" si="37"/>
        <v>396</v>
      </c>
      <c r="L53" s="10">
        <f t="shared" si="37"/>
        <v>215</v>
      </c>
      <c r="M53" s="10">
        <f t="shared" si="37"/>
        <v>181</v>
      </c>
      <c r="N53" s="10">
        <f>SUM(N54,N55,N56,)</f>
        <v>314</v>
      </c>
      <c r="O53" s="10">
        <f aca="true" t="shared" si="38" ref="O53:Y53">SUM(O54,O55,O56,)</f>
        <v>0</v>
      </c>
      <c r="P53" s="10">
        <f t="shared" si="38"/>
        <v>51</v>
      </c>
      <c r="Q53" s="10">
        <f t="shared" si="38"/>
        <v>263</v>
      </c>
      <c r="R53" s="10">
        <f t="shared" si="38"/>
        <v>138</v>
      </c>
      <c r="S53" s="10">
        <f t="shared" si="38"/>
        <v>125</v>
      </c>
      <c r="T53" s="10">
        <f t="shared" si="38"/>
        <v>507</v>
      </c>
      <c r="U53" s="10">
        <f t="shared" si="38"/>
        <v>0</v>
      </c>
      <c r="V53" s="10">
        <f t="shared" si="38"/>
        <v>111</v>
      </c>
      <c r="W53" s="10">
        <f t="shared" si="38"/>
        <v>396</v>
      </c>
      <c r="X53" s="10">
        <f t="shared" si="38"/>
        <v>215</v>
      </c>
      <c r="Y53" s="10">
        <f t="shared" si="38"/>
        <v>181</v>
      </c>
      <c r="Z53" s="22"/>
    </row>
    <row r="54" spans="1:26" s="1" customFormat="1" ht="79.5" customHeight="1">
      <c r="A54" s="11" t="s">
        <v>60</v>
      </c>
      <c r="B54" s="9"/>
      <c r="C54" s="9"/>
      <c r="D54" s="9"/>
      <c r="E54" s="9"/>
      <c r="F54" s="9"/>
      <c r="G54" s="9"/>
      <c r="H54" s="9">
        <f aca="true" t="shared" si="39" ref="H54:H69">SUM(I54,J54,K54,)</f>
        <v>260</v>
      </c>
      <c r="I54" s="9"/>
      <c r="J54" s="9">
        <v>75</v>
      </c>
      <c r="K54" s="9">
        <f aca="true" t="shared" si="40" ref="K54:K69">SUM(L54:M54)</f>
        <v>185</v>
      </c>
      <c r="L54" s="9">
        <v>120</v>
      </c>
      <c r="M54" s="9">
        <v>65</v>
      </c>
      <c r="N54" s="9">
        <f t="shared" si="0"/>
        <v>84</v>
      </c>
      <c r="O54" s="9"/>
      <c r="P54" s="9">
        <v>21</v>
      </c>
      <c r="Q54" s="9">
        <f t="shared" si="1"/>
        <v>63</v>
      </c>
      <c r="R54" s="9">
        <v>43</v>
      </c>
      <c r="S54" s="9">
        <v>20</v>
      </c>
      <c r="T54" s="9">
        <f aca="true" t="shared" si="41" ref="T54:T69">SUM(U54,V54,W54,)</f>
        <v>260</v>
      </c>
      <c r="U54" s="9">
        <f aca="true" t="shared" si="42" ref="U54:V69">I54-C54</f>
        <v>0</v>
      </c>
      <c r="V54" s="9">
        <f t="shared" si="42"/>
        <v>75</v>
      </c>
      <c r="W54" s="9">
        <f aca="true" t="shared" si="43" ref="W54:W69">SUM(X54:Y54)</f>
        <v>185</v>
      </c>
      <c r="X54" s="9">
        <f aca="true" t="shared" si="44" ref="X54:Y69">L54-F54</f>
        <v>120</v>
      </c>
      <c r="Y54" s="9">
        <f t="shared" si="44"/>
        <v>65</v>
      </c>
      <c r="Z54" s="21"/>
    </row>
    <row r="55" spans="1:26" s="1" customFormat="1" ht="79.5" customHeight="1">
      <c r="A55" s="11" t="s">
        <v>61</v>
      </c>
      <c r="B55" s="9"/>
      <c r="C55" s="9"/>
      <c r="D55" s="9"/>
      <c r="E55" s="9"/>
      <c r="F55" s="9"/>
      <c r="G55" s="9"/>
      <c r="H55" s="9">
        <f t="shared" si="39"/>
        <v>118</v>
      </c>
      <c r="I55" s="9"/>
      <c r="J55" s="9">
        <v>18</v>
      </c>
      <c r="K55" s="9">
        <f t="shared" si="40"/>
        <v>100</v>
      </c>
      <c r="L55" s="9">
        <v>40</v>
      </c>
      <c r="M55" s="9">
        <v>60</v>
      </c>
      <c r="N55" s="9">
        <f t="shared" si="0"/>
        <v>110</v>
      </c>
      <c r="O55" s="9"/>
      <c r="P55" s="9">
        <v>15</v>
      </c>
      <c r="Q55" s="9">
        <f t="shared" si="1"/>
        <v>95</v>
      </c>
      <c r="R55" s="9">
        <v>40</v>
      </c>
      <c r="S55" s="9">
        <v>55</v>
      </c>
      <c r="T55" s="9">
        <f t="shared" si="41"/>
        <v>118</v>
      </c>
      <c r="U55" s="9">
        <f t="shared" si="42"/>
        <v>0</v>
      </c>
      <c r="V55" s="9">
        <f t="shared" si="42"/>
        <v>18</v>
      </c>
      <c r="W55" s="9">
        <f t="shared" si="43"/>
        <v>100</v>
      </c>
      <c r="X55" s="9">
        <f t="shared" si="44"/>
        <v>40</v>
      </c>
      <c r="Y55" s="9">
        <f t="shared" si="44"/>
        <v>60</v>
      </c>
      <c r="Z55" s="21"/>
    </row>
    <row r="56" spans="1:26" s="1" customFormat="1" ht="79.5" customHeight="1">
      <c r="A56" s="11" t="s">
        <v>62</v>
      </c>
      <c r="B56" s="9"/>
      <c r="C56" s="9"/>
      <c r="D56" s="9"/>
      <c r="E56" s="9"/>
      <c r="F56" s="9"/>
      <c r="G56" s="9"/>
      <c r="H56" s="9">
        <f t="shared" si="39"/>
        <v>129</v>
      </c>
      <c r="I56" s="9"/>
      <c r="J56" s="9">
        <v>18</v>
      </c>
      <c r="K56" s="9">
        <f t="shared" si="40"/>
        <v>111</v>
      </c>
      <c r="L56" s="9">
        <v>55</v>
      </c>
      <c r="M56" s="9">
        <v>56</v>
      </c>
      <c r="N56" s="9">
        <f t="shared" si="0"/>
        <v>120</v>
      </c>
      <c r="O56" s="9"/>
      <c r="P56" s="9">
        <v>15</v>
      </c>
      <c r="Q56" s="9">
        <f t="shared" si="1"/>
        <v>105</v>
      </c>
      <c r="R56" s="9">
        <v>55</v>
      </c>
      <c r="S56" s="9">
        <v>50</v>
      </c>
      <c r="T56" s="9">
        <f t="shared" si="41"/>
        <v>129</v>
      </c>
      <c r="U56" s="9">
        <f t="shared" si="42"/>
        <v>0</v>
      </c>
      <c r="V56" s="9">
        <f t="shared" si="42"/>
        <v>18</v>
      </c>
      <c r="W56" s="9">
        <f t="shared" si="43"/>
        <v>111</v>
      </c>
      <c r="X56" s="9">
        <f t="shared" si="44"/>
        <v>55</v>
      </c>
      <c r="Y56" s="9">
        <f t="shared" si="44"/>
        <v>56</v>
      </c>
      <c r="Z56" s="21"/>
    </row>
    <row r="57" spans="1:26" s="1" customFormat="1" ht="79.5" customHeight="1">
      <c r="A57" s="9" t="s">
        <v>63</v>
      </c>
      <c r="B57" s="9">
        <f aca="true" t="shared" si="45" ref="B57:B64">SUM(C57,D57,E57,)</f>
        <v>75</v>
      </c>
      <c r="C57" s="9">
        <v>5</v>
      </c>
      <c r="D57" s="9">
        <v>45</v>
      </c>
      <c r="E57" s="9">
        <f aca="true" t="shared" si="46" ref="E57:E64">SUM(F57:G57)</f>
        <v>25</v>
      </c>
      <c r="F57" s="9"/>
      <c r="G57" s="9">
        <v>25</v>
      </c>
      <c r="H57" s="9">
        <f t="shared" si="39"/>
        <v>55</v>
      </c>
      <c r="I57" s="9">
        <v>10</v>
      </c>
      <c r="J57" s="9">
        <v>30</v>
      </c>
      <c r="K57" s="9">
        <f t="shared" si="40"/>
        <v>15</v>
      </c>
      <c r="L57" s="9"/>
      <c r="M57" s="9">
        <v>15</v>
      </c>
      <c r="N57" s="9">
        <f t="shared" si="0"/>
        <v>45</v>
      </c>
      <c r="O57" s="9">
        <v>5</v>
      </c>
      <c r="P57" s="9">
        <v>25</v>
      </c>
      <c r="Q57" s="9">
        <f t="shared" si="1"/>
        <v>15</v>
      </c>
      <c r="R57" s="9"/>
      <c r="S57" s="9">
        <v>15</v>
      </c>
      <c r="T57" s="9">
        <f t="shared" si="41"/>
        <v>-20</v>
      </c>
      <c r="U57" s="9">
        <f t="shared" si="42"/>
        <v>5</v>
      </c>
      <c r="V57" s="9">
        <f t="shared" si="42"/>
        <v>-15</v>
      </c>
      <c r="W57" s="9">
        <f t="shared" si="43"/>
        <v>-10</v>
      </c>
      <c r="X57" s="9">
        <f t="shared" si="44"/>
        <v>0</v>
      </c>
      <c r="Y57" s="9">
        <f t="shared" si="44"/>
        <v>-10</v>
      </c>
      <c r="Z57" s="21"/>
    </row>
    <row r="58" spans="1:26" s="1" customFormat="1" ht="79.5" customHeight="1">
      <c r="A58" s="9" t="s">
        <v>64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>
        <f t="shared" si="0"/>
        <v>15</v>
      </c>
      <c r="O58" s="9">
        <v>5</v>
      </c>
      <c r="P58" s="9">
        <v>5</v>
      </c>
      <c r="Q58" s="9">
        <f t="shared" si="1"/>
        <v>5</v>
      </c>
      <c r="R58" s="9"/>
      <c r="S58" s="9">
        <v>5</v>
      </c>
      <c r="T58" s="9"/>
      <c r="U58" s="9"/>
      <c r="V58" s="9"/>
      <c r="W58" s="9"/>
      <c r="X58" s="9"/>
      <c r="Y58" s="9"/>
      <c r="Z58" s="21"/>
    </row>
    <row r="59" spans="1:26" s="1" customFormat="1" ht="79.5" customHeight="1">
      <c r="A59" s="9" t="s">
        <v>65</v>
      </c>
      <c r="B59" s="9">
        <f t="shared" si="45"/>
        <v>16</v>
      </c>
      <c r="C59" s="9"/>
      <c r="D59" s="9">
        <v>6</v>
      </c>
      <c r="E59" s="9">
        <f t="shared" si="46"/>
        <v>10</v>
      </c>
      <c r="F59" s="9"/>
      <c r="G59" s="9">
        <v>10</v>
      </c>
      <c r="H59" s="9">
        <f t="shared" si="39"/>
        <v>7</v>
      </c>
      <c r="I59" s="9"/>
      <c r="J59" s="9">
        <v>1</v>
      </c>
      <c r="K59" s="9">
        <f t="shared" si="40"/>
        <v>6</v>
      </c>
      <c r="L59" s="9"/>
      <c r="M59" s="9">
        <v>6</v>
      </c>
      <c r="N59" s="9">
        <f t="shared" si="0"/>
        <v>5.42</v>
      </c>
      <c r="O59" s="9"/>
      <c r="P59" s="9">
        <v>0.12</v>
      </c>
      <c r="Q59" s="9">
        <f t="shared" si="1"/>
        <v>5.3</v>
      </c>
      <c r="R59" s="9"/>
      <c r="S59" s="9">
        <v>5.3</v>
      </c>
      <c r="T59" s="9">
        <f t="shared" si="41"/>
        <v>-9</v>
      </c>
      <c r="U59" s="9">
        <f t="shared" si="42"/>
        <v>0</v>
      </c>
      <c r="V59" s="9">
        <f t="shared" si="42"/>
        <v>-5</v>
      </c>
      <c r="W59" s="9">
        <f t="shared" si="43"/>
        <v>-4</v>
      </c>
      <c r="X59" s="9">
        <f t="shared" si="44"/>
        <v>0</v>
      </c>
      <c r="Y59" s="9">
        <f t="shared" si="44"/>
        <v>-4</v>
      </c>
      <c r="Z59" s="21"/>
    </row>
    <row r="60" spans="1:26" s="1" customFormat="1" ht="79.5" customHeight="1">
      <c r="A60" s="9" t="s">
        <v>66</v>
      </c>
      <c r="B60" s="9">
        <f t="shared" si="45"/>
        <v>25</v>
      </c>
      <c r="C60" s="9"/>
      <c r="D60" s="9">
        <v>10</v>
      </c>
      <c r="E60" s="9">
        <f t="shared" si="46"/>
        <v>15</v>
      </c>
      <c r="F60" s="9"/>
      <c r="G60" s="9">
        <v>15</v>
      </c>
      <c r="H60" s="9">
        <f t="shared" si="39"/>
        <v>8</v>
      </c>
      <c r="I60" s="9"/>
      <c r="J60" s="9">
        <v>3.2</v>
      </c>
      <c r="K60" s="9">
        <f t="shared" si="40"/>
        <v>4.8</v>
      </c>
      <c r="L60" s="9"/>
      <c r="M60" s="9">
        <v>4.8</v>
      </c>
      <c r="N60" s="9">
        <f t="shared" si="0"/>
        <v>8</v>
      </c>
      <c r="O60" s="9"/>
      <c r="P60" s="9">
        <v>3.2</v>
      </c>
      <c r="Q60" s="9">
        <f t="shared" si="1"/>
        <v>4.8</v>
      </c>
      <c r="R60" s="9"/>
      <c r="S60" s="9">
        <v>4.8</v>
      </c>
      <c r="T60" s="9">
        <f t="shared" si="41"/>
        <v>-17</v>
      </c>
      <c r="U60" s="9">
        <f t="shared" si="42"/>
        <v>0</v>
      </c>
      <c r="V60" s="9">
        <f t="shared" si="42"/>
        <v>-6.8</v>
      </c>
      <c r="W60" s="9">
        <f t="shared" si="43"/>
        <v>-10.2</v>
      </c>
      <c r="X60" s="9">
        <f t="shared" si="44"/>
        <v>0</v>
      </c>
      <c r="Y60" s="9">
        <f t="shared" si="44"/>
        <v>-10.2</v>
      </c>
      <c r="Z60" s="21"/>
    </row>
    <row r="61" spans="1:26" s="1" customFormat="1" ht="79.5" customHeight="1">
      <c r="A61" s="9" t="s">
        <v>67</v>
      </c>
      <c r="B61" s="9">
        <f t="shared" si="45"/>
        <v>84</v>
      </c>
      <c r="C61" s="9">
        <v>4</v>
      </c>
      <c r="D61" s="9">
        <v>50</v>
      </c>
      <c r="E61" s="9">
        <f t="shared" si="46"/>
        <v>30</v>
      </c>
      <c r="F61" s="9"/>
      <c r="G61" s="9">
        <v>30</v>
      </c>
      <c r="H61" s="9">
        <f t="shared" si="39"/>
        <v>65</v>
      </c>
      <c r="I61" s="9"/>
      <c r="J61" s="9">
        <v>35</v>
      </c>
      <c r="K61" s="9">
        <f t="shared" si="40"/>
        <v>30</v>
      </c>
      <c r="L61" s="9"/>
      <c r="M61" s="9">
        <v>30</v>
      </c>
      <c r="N61" s="9">
        <f t="shared" si="0"/>
        <v>65</v>
      </c>
      <c r="O61" s="9">
        <v>5</v>
      </c>
      <c r="P61" s="9">
        <v>32.5</v>
      </c>
      <c r="Q61" s="9">
        <f t="shared" si="1"/>
        <v>27.5</v>
      </c>
      <c r="R61" s="9"/>
      <c r="S61" s="9">
        <v>27.5</v>
      </c>
      <c r="T61" s="9">
        <f t="shared" si="41"/>
        <v>-19</v>
      </c>
      <c r="U61" s="9">
        <f t="shared" si="42"/>
        <v>-4</v>
      </c>
      <c r="V61" s="9">
        <f t="shared" si="42"/>
        <v>-15</v>
      </c>
      <c r="W61" s="9">
        <f t="shared" si="43"/>
        <v>0</v>
      </c>
      <c r="X61" s="9">
        <f t="shared" si="44"/>
        <v>0</v>
      </c>
      <c r="Y61" s="9">
        <f t="shared" si="44"/>
        <v>0</v>
      </c>
      <c r="Z61" s="21"/>
    </row>
    <row r="62" spans="1:26" s="1" customFormat="1" ht="79.5" customHeight="1">
      <c r="A62" s="9" t="s">
        <v>68</v>
      </c>
      <c r="B62" s="9">
        <f t="shared" si="45"/>
        <v>45</v>
      </c>
      <c r="C62" s="9"/>
      <c r="D62" s="9">
        <v>15</v>
      </c>
      <c r="E62" s="9">
        <f t="shared" si="46"/>
        <v>30</v>
      </c>
      <c r="F62" s="9"/>
      <c r="G62" s="9">
        <v>30</v>
      </c>
      <c r="H62" s="9">
        <f t="shared" si="39"/>
        <v>30</v>
      </c>
      <c r="I62" s="9"/>
      <c r="J62" s="9">
        <v>5</v>
      </c>
      <c r="K62" s="9">
        <f t="shared" si="40"/>
        <v>25</v>
      </c>
      <c r="L62" s="9"/>
      <c r="M62" s="9">
        <v>25</v>
      </c>
      <c r="N62" s="9">
        <f t="shared" si="0"/>
        <v>20</v>
      </c>
      <c r="O62" s="9"/>
      <c r="P62" s="9">
        <v>2</v>
      </c>
      <c r="Q62" s="9">
        <f t="shared" si="1"/>
        <v>18</v>
      </c>
      <c r="R62" s="9"/>
      <c r="S62" s="9">
        <v>18</v>
      </c>
      <c r="T62" s="9">
        <f t="shared" si="41"/>
        <v>-15</v>
      </c>
      <c r="U62" s="9">
        <f t="shared" si="42"/>
        <v>0</v>
      </c>
      <c r="V62" s="9">
        <f t="shared" si="42"/>
        <v>-10</v>
      </c>
      <c r="W62" s="9">
        <f t="shared" si="43"/>
        <v>-5</v>
      </c>
      <c r="X62" s="9">
        <f t="shared" si="44"/>
        <v>0</v>
      </c>
      <c r="Y62" s="9">
        <f t="shared" si="44"/>
        <v>-5</v>
      </c>
      <c r="Z62" s="21"/>
    </row>
    <row r="63" spans="1:26" s="1" customFormat="1" ht="79.5" customHeight="1">
      <c r="A63" s="9" t="s">
        <v>69</v>
      </c>
      <c r="B63" s="9">
        <f t="shared" si="45"/>
        <v>5</v>
      </c>
      <c r="C63" s="9"/>
      <c r="D63" s="9">
        <v>1.5</v>
      </c>
      <c r="E63" s="9">
        <f t="shared" si="46"/>
        <v>3.5</v>
      </c>
      <c r="F63" s="9"/>
      <c r="G63" s="9">
        <v>3.5</v>
      </c>
      <c r="H63" s="9">
        <f t="shared" si="39"/>
        <v>207</v>
      </c>
      <c r="I63" s="9"/>
      <c r="J63" s="9">
        <v>148</v>
      </c>
      <c r="K63" s="9">
        <f t="shared" si="40"/>
        <v>59</v>
      </c>
      <c r="L63" s="9"/>
      <c r="M63" s="9">
        <v>59</v>
      </c>
      <c r="N63" s="9">
        <f t="shared" si="0"/>
        <v>8</v>
      </c>
      <c r="O63" s="9"/>
      <c r="P63" s="9">
        <v>5</v>
      </c>
      <c r="Q63" s="9">
        <f t="shared" si="1"/>
        <v>3</v>
      </c>
      <c r="R63" s="9"/>
      <c r="S63" s="9">
        <v>3</v>
      </c>
      <c r="T63" s="9">
        <f t="shared" si="41"/>
        <v>202</v>
      </c>
      <c r="U63" s="9">
        <f t="shared" si="42"/>
        <v>0</v>
      </c>
      <c r="V63" s="9">
        <f t="shared" si="42"/>
        <v>146.5</v>
      </c>
      <c r="W63" s="9">
        <f t="shared" si="43"/>
        <v>55.5</v>
      </c>
      <c r="X63" s="9">
        <f t="shared" si="44"/>
        <v>0</v>
      </c>
      <c r="Y63" s="9">
        <f t="shared" si="44"/>
        <v>55.5</v>
      </c>
      <c r="Z63" s="21"/>
    </row>
    <row r="64" spans="1:26" s="1" customFormat="1" ht="79.5" customHeight="1">
      <c r="A64" s="9" t="s">
        <v>70</v>
      </c>
      <c r="B64" s="9">
        <f t="shared" si="45"/>
        <v>3.5</v>
      </c>
      <c r="C64" s="9"/>
      <c r="D64" s="9">
        <v>1.5</v>
      </c>
      <c r="E64" s="9">
        <f t="shared" si="46"/>
        <v>2</v>
      </c>
      <c r="F64" s="9"/>
      <c r="G64" s="9">
        <v>2</v>
      </c>
      <c r="H64" s="9">
        <f t="shared" si="39"/>
        <v>3.1</v>
      </c>
      <c r="I64" s="9">
        <v>1.29</v>
      </c>
      <c r="J64" s="9">
        <v>1.08</v>
      </c>
      <c r="K64" s="9">
        <f t="shared" si="40"/>
        <v>0.73</v>
      </c>
      <c r="L64" s="9"/>
      <c r="M64" s="9">
        <v>0.73</v>
      </c>
      <c r="N64" s="9">
        <f t="shared" si="0"/>
        <v>1.65</v>
      </c>
      <c r="O64" s="9"/>
      <c r="P64" s="9">
        <v>1</v>
      </c>
      <c r="Q64" s="9">
        <f t="shared" si="1"/>
        <v>0.65</v>
      </c>
      <c r="R64" s="9"/>
      <c r="S64" s="9">
        <v>0.65</v>
      </c>
      <c r="T64" s="9">
        <f t="shared" si="41"/>
        <v>-0.3999999999999999</v>
      </c>
      <c r="U64" s="9">
        <f t="shared" si="42"/>
        <v>1.29</v>
      </c>
      <c r="V64" s="9">
        <f t="shared" si="42"/>
        <v>-0.41999999999999993</v>
      </c>
      <c r="W64" s="9">
        <f t="shared" si="43"/>
        <v>-1.27</v>
      </c>
      <c r="X64" s="9">
        <f t="shared" si="44"/>
        <v>0</v>
      </c>
      <c r="Y64" s="9">
        <f t="shared" si="44"/>
        <v>-1.27</v>
      </c>
      <c r="Z64" s="21"/>
    </row>
    <row r="65" spans="1:26" s="1" customFormat="1" ht="79.5" customHeight="1">
      <c r="A65" s="9" t="s">
        <v>71</v>
      </c>
      <c r="B65" s="9"/>
      <c r="C65" s="9"/>
      <c r="D65" s="9"/>
      <c r="E65" s="9"/>
      <c r="F65" s="9"/>
      <c r="G65" s="9"/>
      <c r="H65" s="9">
        <f t="shared" si="39"/>
        <v>36</v>
      </c>
      <c r="I65" s="9"/>
      <c r="J65" s="9">
        <v>8</v>
      </c>
      <c r="K65" s="9">
        <f t="shared" si="40"/>
        <v>28</v>
      </c>
      <c r="L65" s="9"/>
      <c r="M65" s="9">
        <v>28</v>
      </c>
      <c r="N65" s="9">
        <f t="shared" si="0"/>
        <v>18</v>
      </c>
      <c r="O65" s="9"/>
      <c r="P65" s="9">
        <v>3</v>
      </c>
      <c r="Q65" s="9">
        <f t="shared" si="1"/>
        <v>15</v>
      </c>
      <c r="R65" s="9"/>
      <c r="S65" s="9">
        <v>15</v>
      </c>
      <c r="T65" s="9">
        <f t="shared" si="41"/>
        <v>36</v>
      </c>
      <c r="U65" s="9">
        <f t="shared" si="42"/>
        <v>0</v>
      </c>
      <c r="V65" s="9">
        <f t="shared" si="42"/>
        <v>8</v>
      </c>
      <c r="W65" s="9">
        <f t="shared" si="43"/>
        <v>28</v>
      </c>
      <c r="X65" s="9">
        <f t="shared" si="44"/>
        <v>0</v>
      </c>
      <c r="Y65" s="9">
        <f t="shared" si="44"/>
        <v>28</v>
      </c>
      <c r="Z65" s="21"/>
    </row>
    <row r="66" spans="1:26" s="1" customFormat="1" ht="79.5" customHeight="1">
      <c r="A66" s="9" t="s">
        <v>72</v>
      </c>
      <c r="B66" s="9"/>
      <c r="C66" s="9"/>
      <c r="D66" s="9"/>
      <c r="E66" s="9"/>
      <c r="F66" s="9"/>
      <c r="G66" s="9"/>
      <c r="H66" s="9">
        <f t="shared" si="39"/>
        <v>7</v>
      </c>
      <c r="I66" s="9"/>
      <c r="J66" s="9">
        <v>2.5</v>
      </c>
      <c r="K66" s="9">
        <f t="shared" si="40"/>
        <v>4.5</v>
      </c>
      <c r="L66" s="9"/>
      <c r="M66" s="9">
        <v>4.5</v>
      </c>
      <c r="N66" s="9">
        <f t="shared" si="0"/>
        <v>4.5</v>
      </c>
      <c r="O66" s="9"/>
      <c r="P66" s="9">
        <v>1</v>
      </c>
      <c r="Q66" s="9">
        <f t="shared" si="1"/>
        <v>3.5</v>
      </c>
      <c r="R66" s="9"/>
      <c r="S66" s="9">
        <v>3.5</v>
      </c>
      <c r="T66" s="9">
        <f t="shared" si="41"/>
        <v>7</v>
      </c>
      <c r="U66" s="9">
        <f t="shared" si="42"/>
        <v>0</v>
      </c>
      <c r="V66" s="9">
        <f t="shared" si="42"/>
        <v>2.5</v>
      </c>
      <c r="W66" s="9">
        <f t="shared" si="43"/>
        <v>4.5</v>
      </c>
      <c r="X66" s="9">
        <f t="shared" si="44"/>
        <v>0</v>
      </c>
      <c r="Y66" s="9">
        <f t="shared" si="44"/>
        <v>4.5</v>
      </c>
      <c r="Z66" s="21"/>
    </row>
    <row r="67" spans="1:26" s="1" customFormat="1" ht="79.5" customHeight="1">
      <c r="A67" s="9" t="s">
        <v>73</v>
      </c>
      <c r="B67" s="9">
        <f>SUM(C67,D67,E67,)</f>
        <v>22</v>
      </c>
      <c r="C67" s="9">
        <v>6</v>
      </c>
      <c r="D67" s="9">
        <v>10</v>
      </c>
      <c r="E67" s="9">
        <f>SUM(F67:G67)</f>
        <v>6</v>
      </c>
      <c r="F67" s="9"/>
      <c r="G67" s="9">
        <v>6</v>
      </c>
      <c r="H67" s="9">
        <f t="shared" si="39"/>
        <v>16.5</v>
      </c>
      <c r="I67" s="9">
        <v>5</v>
      </c>
      <c r="J67" s="9">
        <v>6</v>
      </c>
      <c r="K67" s="9">
        <f t="shared" si="40"/>
        <v>5.5</v>
      </c>
      <c r="L67" s="9"/>
      <c r="M67" s="9">
        <v>5.5</v>
      </c>
      <c r="N67" s="9">
        <f t="shared" si="0"/>
        <v>13</v>
      </c>
      <c r="O67" s="9">
        <v>5</v>
      </c>
      <c r="P67" s="9">
        <v>3</v>
      </c>
      <c r="Q67" s="9">
        <f t="shared" si="1"/>
        <v>5</v>
      </c>
      <c r="R67" s="9"/>
      <c r="S67" s="9">
        <v>5</v>
      </c>
      <c r="T67" s="9">
        <f t="shared" si="41"/>
        <v>-5.5</v>
      </c>
      <c r="U67" s="9">
        <f t="shared" si="42"/>
        <v>-1</v>
      </c>
      <c r="V67" s="9">
        <f t="shared" si="42"/>
        <v>-4</v>
      </c>
      <c r="W67" s="9">
        <f t="shared" si="43"/>
        <v>-0.5</v>
      </c>
      <c r="X67" s="9">
        <f t="shared" si="44"/>
        <v>0</v>
      </c>
      <c r="Y67" s="9">
        <f t="shared" si="44"/>
        <v>-0.5</v>
      </c>
      <c r="Z67" s="21"/>
    </row>
    <row r="68" spans="1:26" s="1" customFormat="1" ht="79.5" customHeight="1">
      <c r="A68" s="9" t="s">
        <v>74</v>
      </c>
      <c r="B68" s="9">
        <f>SUM(C68,D68,E68,)</f>
        <v>82</v>
      </c>
      <c r="C68" s="9"/>
      <c r="D68" s="9">
        <v>44</v>
      </c>
      <c r="E68" s="9">
        <f>SUM(F68:G68)</f>
        <v>38</v>
      </c>
      <c r="F68" s="9"/>
      <c r="G68" s="9">
        <v>38</v>
      </c>
      <c r="H68" s="9">
        <f t="shared" si="39"/>
        <v>30</v>
      </c>
      <c r="I68" s="9"/>
      <c r="J68" s="9">
        <v>15</v>
      </c>
      <c r="K68" s="9">
        <f t="shared" si="40"/>
        <v>15</v>
      </c>
      <c r="L68" s="9"/>
      <c r="M68" s="9">
        <v>15</v>
      </c>
      <c r="N68" s="9">
        <f t="shared" si="0"/>
        <v>30</v>
      </c>
      <c r="O68" s="9"/>
      <c r="P68" s="9">
        <v>15</v>
      </c>
      <c r="Q68" s="9">
        <f t="shared" si="1"/>
        <v>15</v>
      </c>
      <c r="R68" s="9"/>
      <c r="S68" s="9">
        <v>15</v>
      </c>
      <c r="T68" s="9">
        <f t="shared" si="41"/>
        <v>-52</v>
      </c>
      <c r="U68" s="9">
        <f t="shared" si="42"/>
        <v>0</v>
      </c>
      <c r="V68" s="9">
        <f t="shared" si="42"/>
        <v>-29</v>
      </c>
      <c r="W68" s="9">
        <f t="shared" si="43"/>
        <v>-23</v>
      </c>
      <c r="X68" s="9">
        <f t="shared" si="44"/>
        <v>0</v>
      </c>
      <c r="Y68" s="9">
        <f t="shared" si="44"/>
        <v>-23</v>
      </c>
      <c r="Z68" s="21"/>
    </row>
    <row r="69" spans="1:26" s="2" customFormat="1" ht="79.5" customHeight="1">
      <c r="A69" s="10" t="s">
        <v>75</v>
      </c>
      <c r="B69" s="10">
        <f>SUM(C69,D69,E69,)</f>
        <v>75</v>
      </c>
      <c r="C69" s="10"/>
      <c r="D69" s="10">
        <v>40</v>
      </c>
      <c r="E69" s="10">
        <f>SUM(F69:G69)</f>
        <v>35</v>
      </c>
      <c r="F69" s="10"/>
      <c r="G69" s="10">
        <v>35</v>
      </c>
      <c r="H69" s="10">
        <f t="shared" si="39"/>
        <v>66</v>
      </c>
      <c r="I69" s="10"/>
      <c r="J69" s="10">
        <v>35</v>
      </c>
      <c r="K69" s="10">
        <f t="shared" si="40"/>
        <v>31</v>
      </c>
      <c r="L69" s="10"/>
      <c r="M69" s="10">
        <v>31</v>
      </c>
      <c r="N69" s="10">
        <f aca="true" t="shared" si="47" ref="N69:S69">SUM(N70,N71,N72,N73,)</f>
        <v>52</v>
      </c>
      <c r="O69" s="10">
        <f t="shared" si="47"/>
        <v>0</v>
      </c>
      <c r="P69" s="10">
        <f t="shared" si="47"/>
        <v>26</v>
      </c>
      <c r="Q69" s="10">
        <f t="shared" si="47"/>
        <v>26</v>
      </c>
      <c r="R69" s="10">
        <f t="shared" si="47"/>
        <v>0</v>
      </c>
      <c r="S69" s="10">
        <f t="shared" si="47"/>
        <v>26</v>
      </c>
      <c r="T69" s="10">
        <f t="shared" si="41"/>
        <v>-9</v>
      </c>
      <c r="U69" s="10">
        <f t="shared" si="42"/>
        <v>0</v>
      </c>
      <c r="V69" s="10">
        <f t="shared" si="42"/>
        <v>-5</v>
      </c>
      <c r="W69" s="10">
        <f t="shared" si="43"/>
        <v>-4</v>
      </c>
      <c r="X69" s="10">
        <f t="shared" si="44"/>
        <v>0</v>
      </c>
      <c r="Y69" s="10">
        <f t="shared" si="44"/>
        <v>-4</v>
      </c>
      <c r="Z69" s="22"/>
    </row>
    <row r="70" spans="1:26" s="1" customFormat="1" ht="79.5" customHeight="1">
      <c r="A70" s="11" t="s">
        <v>76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>
        <f t="shared" si="0"/>
        <v>41</v>
      </c>
      <c r="O70" s="9"/>
      <c r="P70" s="9">
        <v>22</v>
      </c>
      <c r="Q70" s="9">
        <f aca="true" t="shared" si="48" ref="Q70:Q133">SUM(R70:S70)</f>
        <v>19</v>
      </c>
      <c r="R70" s="9"/>
      <c r="S70" s="9">
        <v>19</v>
      </c>
      <c r="T70" s="9"/>
      <c r="U70" s="9"/>
      <c r="V70" s="9"/>
      <c r="W70" s="9"/>
      <c r="X70" s="9"/>
      <c r="Y70" s="9"/>
      <c r="Z70" s="21"/>
    </row>
    <row r="71" spans="1:26" s="1" customFormat="1" ht="79.5" customHeight="1">
      <c r="A71" s="11" t="s">
        <v>77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f aca="true" t="shared" si="49" ref="N71:N141">SUM(O71,P71,Q71,)</f>
        <v>3</v>
      </c>
      <c r="O71" s="9"/>
      <c r="P71" s="9">
        <v>1</v>
      </c>
      <c r="Q71" s="9">
        <f t="shared" si="48"/>
        <v>2</v>
      </c>
      <c r="R71" s="9"/>
      <c r="S71" s="9">
        <v>2</v>
      </c>
      <c r="T71" s="9"/>
      <c r="U71" s="9"/>
      <c r="V71" s="9"/>
      <c r="W71" s="9"/>
      <c r="X71" s="9"/>
      <c r="Y71" s="9"/>
      <c r="Z71" s="21"/>
    </row>
    <row r="72" spans="1:26" s="1" customFormat="1" ht="79.5" customHeight="1">
      <c r="A72" s="11" t="s">
        <v>78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f t="shared" si="49"/>
        <v>5</v>
      </c>
      <c r="O72" s="9"/>
      <c r="P72" s="9">
        <v>2</v>
      </c>
      <c r="Q72" s="9">
        <f t="shared" si="48"/>
        <v>3</v>
      </c>
      <c r="R72" s="9"/>
      <c r="S72" s="9">
        <v>3</v>
      </c>
      <c r="T72" s="9"/>
      <c r="U72" s="9"/>
      <c r="V72" s="9"/>
      <c r="W72" s="9"/>
      <c r="X72" s="9"/>
      <c r="Y72" s="9"/>
      <c r="Z72" s="21"/>
    </row>
    <row r="73" spans="1:26" s="1" customFormat="1" ht="79.5" customHeight="1">
      <c r="A73" s="11" t="s">
        <v>79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f t="shared" si="49"/>
        <v>3</v>
      </c>
      <c r="O73" s="9"/>
      <c r="P73" s="9">
        <v>1</v>
      </c>
      <c r="Q73" s="9">
        <f t="shared" si="48"/>
        <v>2</v>
      </c>
      <c r="R73" s="9"/>
      <c r="S73" s="9">
        <v>2</v>
      </c>
      <c r="T73" s="9"/>
      <c r="U73" s="9"/>
      <c r="V73" s="9"/>
      <c r="W73" s="9"/>
      <c r="X73" s="9"/>
      <c r="Y73" s="9"/>
      <c r="Z73" s="21"/>
    </row>
    <row r="74" spans="1:26" s="2" customFormat="1" ht="79.5" customHeight="1">
      <c r="A74" s="10" t="s">
        <v>80</v>
      </c>
      <c r="B74" s="10">
        <f>SUM(C74,D74,E74,)</f>
        <v>18.5</v>
      </c>
      <c r="C74" s="10"/>
      <c r="D74" s="10">
        <v>10.5</v>
      </c>
      <c r="E74" s="10">
        <f>SUM(F74:G74)</f>
        <v>8</v>
      </c>
      <c r="F74" s="10"/>
      <c r="G74" s="10">
        <v>8</v>
      </c>
      <c r="H74" s="10">
        <f aca="true" t="shared" si="50" ref="H74:Y74">SUM(H75:H77)</f>
        <v>19</v>
      </c>
      <c r="I74" s="10">
        <f t="shared" si="50"/>
        <v>0</v>
      </c>
      <c r="J74" s="10">
        <f t="shared" si="50"/>
        <v>7</v>
      </c>
      <c r="K74" s="10">
        <f t="shared" si="50"/>
        <v>12</v>
      </c>
      <c r="L74" s="10">
        <f t="shared" si="50"/>
        <v>0</v>
      </c>
      <c r="M74" s="10">
        <f t="shared" si="50"/>
        <v>12</v>
      </c>
      <c r="N74" s="10">
        <f aca="true" t="shared" si="51" ref="N74:S74">SUM(N75,N76,N77,)</f>
        <v>19</v>
      </c>
      <c r="O74" s="10">
        <f t="shared" si="51"/>
        <v>0</v>
      </c>
      <c r="P74" s="10">
        <f t="shared" si="51"/>
        <v>7</v>
      </c>
      <c r="Q74" s="10">
        <f t="shared" si="51"/>
        <v>12</v>
      </c>
      <c r="R74" s="10">
        <f t="shared" si="51"/>
        <v>0</v>
      </c>
      <c r="S74" s="10">
        <f t="shared" si="51"/>
        <v>12</v>
      </c>
      <c r="T74" s="10">
        <f t="shared" si="50"/>
        <v>19</v>
      </c>
      <c r="U74" s="10">
        <f t="shared" si="50"/>
        <v>0</v>
      </c>
      <c r="V74" s="10">
        <f t="shared" si="50"/>
        <v>7</v>
      </c>
      <c r="W74" s="10">
        <f t="shared" si="50"/>
        <v>12</v>
      </c>
      <c r="X74" s="10">
        <f t="shared" si="50"/>
        <v>0</v>
      </c>
      <c r="Y74" s="10">
        <f t="shared" si="50"/>
        <v>12</v>
      </c>
      <c r="Z74" s="22"/>
    </row>
    <row r="75" spans="1:26" s="1" customFormat="1" ht="79.5" customHeight="1">
      <c r="A75" s="11" t="s">
        <v>80</v>
      </c>
      <c r="B75" s="9"/>
      <c r="C75" s="9"/>
      <c r="D75" s="9"/>
      <c r="E75" s="9"/>
      <c r="F75" s="9"/>
      <c r="G75" s="9"/>
      <c r="H75" s="9">
        <f aca="true" t="shared" si="52" ref="H75:H109">SUM(I75,J75,K75,)</f>
        <v>11</v>
      </c>
      <c r="I75" s="9"/>
      <c r="J75" s="9">
        <v>5</v>
      </c>
      <c r="K75" s="9">
        <f aca="true" t="shared" si="53" ref="K75:K109">SUM(L75:M75)</f>
        <v>6</v>
      </c>
      <c r="L75" s="9"/>
      <c r="M75" s="9">
        <v>6</v>
      </c>
      <c r="N75" s="9">
        <f t="shared" si="49"/>
        <v>11</v>
      </c>
      <c r="O75" s="9"/>
      <c r="P75" s="9">
        <v>5</v>
      </c>
      <c r="Q75" s="9">
        <f t="shared" si="48"/>
        <v>6</v>
      </c>
      <c r="R75" s="9"/>
      <c r="S75" s="9">
        <v>6</v>
      </c>
      <c r="T75" s="9">
        <f aca="true" t="shared" si="54" ref="T75:T109">SUM(U75,V75,W75,)</f>
        <v>11</v>
      </c>
      <c r="U75" s="9">
        <f aca="true" t="shared" si="55" ref="U75:V109">I75-C75</f>
        <v>0</v>
      </c>
      <c r="V75" s="9">
        <f t="shared" si="55"/>
        <v>5</v>
      </c>
      <c r="W75" s="9">
        <f aca="true" t="shared" si="56" ref="W75:W109">SUM(X75:Y75)</f>
        <v>6</v>
      </c>
      <c r="X75" s="9">
        <f aca="true" t="shared" si="57" ref="X75:Y109">L75-F75</f>
        <v>0</v>
      </c>
      <c r="Y75" s="9">
        <f t="shared" si="57"/>
        <v>6</v>
      </c>
      <c r="Z75" s="21"/>
    </row>
    <row r="76" spans="1:26" s="1" customFormat="1" ht="79.5" customHeight="1">
      <c r="A76" s="11" t="s">
        <v>81</v>
      </c>
      <c r="B76" s="9"/>
      <c r="C76" s="9"/>
      <c r="D76" s="9"/>
      <c r="E76" s="9"/>
      <c r="F76" s="9"/>
      <c r="G76" s="9"/>
      <c r="H76" s="9">
        <f t="shared" si="52"/>
        <v>3</v>
      </c>
      <c r="I76" s="9"/>
      <c r="J76" s="9">
        <v>1</v>
      </c>
      <c r="K76" s="9">
        <f t="shared" si="53"/>
        <v>2</v>
      </c>
      <c r="L76" s="9"/>
      <c r="M76" s="9">
        <v>2</v>
      </c>
      <c r="N76" s="9">
        <f t="shared" si="49"/>
        <v>3</v>
      </c>
      <c r="O76" s="9"/>
      <c r="P76" s="9">
        <v>1</v>
      </c>
      <c r="Q76" s="9">
        <f t="shared" si="48"/>
        <v>2</v>
      </c>
      <c r="R76" s="9"/>
      <c r="S76" s="9">
        <v>2</v>
      </c>
      <c r="T76" s="9">
        <f t="shared" si="54"/>
        <v>3</v>
      </c>
      <c r="U76" s="9">
        <f t="shared" si="55"/>
        <v>0</v>
      </c>
      <c r="V76" s="9">
        <f t="shared" si="55"/>
        <v>1</v>
      </c>
      <c r="W76" s="9">
        <f t="shared" si="56"/>
        <v>2</v>
      </c>
      <c r="X76" s="9">
        <f t="shared" si="57"/>
        <v>0</v>
      </c>
      <c r="Y76" s="9">
        <f t="shared" si="57"/>
        <v>2</v>
      </c>
      <c r="Z76" s="21"/>
    </row>
    <row r="77" spans="1:26" s="1" customFormat="1" ht="79.5" customHeight="1">
      <c r="A77" s="11" t="s">
        <v>82</v>
      </c>
      <c r="B77" s="9"/>
      <c r="C77" s="9"/>
      <c r="D77" s="9"/>
      <c r="E77" s="9"/>
      <c r="F77" s="9"/>
      <c r="G77" s="9"/>
      <c r="H77" s="9">
        <f t="shared" si="52"/>
        <v>5</v>
      </c>
      <c r="I77" s="9"/>
      <c r="J77" s="9">
        <v>1</v>
      </c>
      <c r="K77" s="9">
        <f t="shared" si="53"/>
        <v>4</v>
      </c>
      <c r="L77" s="9"/>
      <c r="M77" s="9">
        <v>4</v>
      </c>
      <c r="N77" s="9">
        <f t="shared" si="49"/>
        <v>5</v>
      </c>
      <c r="O77" s="9"/>
      <c r="P77" s="9">
        <v>1</v>
      </c>
      <c r="Q77" s="9">
        <f t="shared" si="48"/>
        <v>4</v>
      </c>
      <c r="R77" s="9"/>
      <c r="S77" s="9">
        <v>4</v>
      </c>
      <c r="T77" s="9">
        <f t="shared" si="54"/>
        <v>5</v>
      </c>
      <c r="U77" s="9">
        <f t="shared" si="55"/>
        <v>0</v>
      </c>
      <c r="V77" s="9">
        <f t="shared" si="55"/>
        <v>1</v>
      </c>
      <c r="W77" s="9">
        <f t="shared" si="56"/>
        <v>4</v>
      </c>
      <c r="X77" s="9">
        <f t="shared" si="57"/>
        <v>0</v>
      </c>
      <c r="Y77" s="9">
        <f t="shared" si="57"/>
        <v>4</v>
      </c>
      <c r="Z77" s="21"/>
    </row>
    <row r="78" spans="1:26" s="1" customFormat="1" ht="79.5" customHeight="1">
      <c r="A78" s="9" t="s">
        <v>83</v>
      </c>
      <c r="B78" s="9">
        <f aca="true" t="shared" si="58" ref="B78:B113">SUM(C78,D78,E78,)</f>
        <v>93</v>
      </c>
      <c r="C78" s="9">
        <v>4</v>
      </c>
      <c r="D78" s="9">
        <v>36</v>
      </c>
      <c r="E78" s="9">
        <f aca="true" t="shared" si="59" ref="E78:E113">SUM(F78:G78)</f>
        <v>53</v>
      </c>
      <c r="F78" s="9">
        <v>35</v>
      </c>
      <c r="G78" s="9">
        <v>18</v>
      </c>
      <c r="H78" s="9">
        <f t="shared" si="52"/>
        <v>21.950000000000003</v>
      </c>
      <c r="I78" s="9"/>
      <c r="J78" s="9">
        <v>16.26</v>
      </c>
      <c r="K78" s="9">
        <f t="shared" si="53"/>
        <v>5.69</v>
      </c>
      <c r="L78" s="9"/>
      <c r="M78" s="9">
        <v>5.69</v>
      </c>
      <c r="N78" s="9">
        <f t="shared" si="49"/>
        <v>50</v>
      </c>
      <c r="O78" s="9"/>
      <c r="P78" s="9">
        <v>35</v>
      </c>
      <c r="Q78" s="9">
        <f t="shared" si="48"/>
        <v>15</v>
      </c>
      <c r="R78" s="9"/>
      <c r="S78" s="9">
        <v>15</v>
      </c>
      <c r="T78" s="9">
        <f t="shared" si="54"/>
        <v>-71.05</v>
      </c>
      <c r="U78" s="9">
        <f t="shared" si="55"/>
        <v>-4</v>
      </c>
      <c r="V78" s="9">
        <f t="shared" si="55"/>
        <v>-19.74</v>
      </c>
      <c r="W78" s="9">
        <f t="shared" si="56"/>
        <v>-47.31</v>
      </c>
      <c r="X78" s="9">
        <f t="shared" si="57"/>
        <v>-35</v>
      </c>
      <c r="Y78" s="9">
        <f t="shared" si="57"/>
        <v>-12.309999999999999</v>
      </c>
      <c r="Z78" s="21"/>
    </row>
    <row r="79" spans="1:26" s="1" customFormat="1" ht="79.5" customHeight="1">
      <c r="A79" s="9" t="s">
        <v>84</v>
      </c>
      <c r="B79" s="9">
        <f t="shared" si="58"/>
        <v>9</v>
      </c>
      <c r="C79" s="9"/>
      <c r="D79" s="9">
        <v>7</v>
      </c>
      <c r="E79" s="9">
        <f t="shared" si="59"/>
        <v>2</v>
      </c>
      <c r="F79" s="9"/>
      <c r="G79" s="9">
        <v>2</v>
      </c>
      <c r="H79" s="9">
        <f t="shared" si="52"/>
        <v>6.5</v>
      </c>
      <c r="I79" s="9"/>
      <c r="J79" s="9">
        <v>4</v>
      </c>
      <c r="K79" s="9">
        <f t="shared" si="53"/>
        <v>2.5</v>
      </c>
      <c r="L79" s="9"/>
      <c r="M79" s="9">
        <v>2.5</v>
      </c>
      <c r="N79" s="9">
        <f t="shared" si="49"/>
        <v>5.5</v>
      </c>
      <c r="O79" s="9"/>
      <c r="P79" s="9">
        <v>3.5</v>
      </c>
      <c r="Q79" s="9">
        <f t="shared" si="48"/>
        <v>2</v>
      </c>
      <c r="R79" s="9"/>
      <c r="S79" s="9">
        <v>2</v>
      </c>
      <c r="T79" s="9">
        <f t="shared" si="54"/>
        <v>-2.5</v>
      </c>
      <c r="U79" s="9">
        <f t="shared" si="55"/>
        <v>0</v>
      </c>
      <c r="V79" s="9">
        <f t="shared" si="55"/>
        <v>-3</v>
      </c>
      <c r="W79" s="9">
        <f t="shared" si="56"/>
        <v>0.5</v>
      </c>
      <c r="X79" s="9">
        <f t="shared" si="57"/>
        <v>0</v>
      </c>
      <c r="Y79" s="9">
        <f t="shared" si="57"/>
        <v>0.5</v>
      </c>
      <c r="Z79" s="21"/>
    </row>
    <row r="80" spans="1:26" s="1" customFormat="1" ht="79.5" customHeight="1">
      <c r="A80" s="9" t="s">
        <v>85</v>
      </c>
      <c r="B80" s="9">
        <f t="shared" si="58"/>
        <v>6</v>
      </c>
      <c r="C80" s="9"/>
      <c r="D80" s="9">
        <v>3</v>
      </c>
      <c r="E80" s="9">
        <f t="shared" si="59"/>
        <v>3</v>
      </c>
      <c r="F80" s="9"/>
      <c r="G80" s="9">
        <v>3</v>
      </c>
      <c r="H80" s="9">
        <f t="shared" si="52"/>
        <v>4</v>
      </c>
      <c r="I80" s="9"/>
      <c r="J80" s="9">
        <v>2</v>
      </c>
      <c r="K80" s="9">
        <f t="shared" si="53"/>
        <v>2</v>
      </c>
      <c r="L80" s="9"/>
      <c r="M80" s="9">
        <v>2</v>
      </c>
      <c r="N80" s="9">
        <f t="shared" si="49"/>
        <v>4</v>
      </c>
      <c r="O80" s="9"/>
      <c r="P80" s="9">
        <v>2</v>
      </c>
      <c r="Q80" s="9">
        <f t="shared" si="48"/>
        <v>2</v>
      </c>
      <c r="R80" s="9"/>
      <c r="S80" s="9">
        <v>2</v>
      </c>
      <c r="T80" s="9">
        <f t="shared" si="54"/>
        <v>-2</v>
      </c>
      <c r="U80" s="9">
        <f t="shared" si="55"/>
        <v>0</v>
      </c>
      <c r="V80" s="9">
        <f t="shared" si="55"/>
        <v>-1</v>
      </c>
      <c r="W80" s="9">
        <f t="shared" si="56"/>
        <v>-1</v>
      </c>
      <c r="X80" s="9">
        <f t="shared" si="57"/>
        <v>0</v>
      </c>
      <c r="Y80" s="9">
        <f t="shared" si="57"/>
        <v>-1</v>
      </c>
      <c r="Z80" s="21"/>
    </row>
    <row r="81" spans="1:26" s="1" customFormat="1" ht="79.5" customHeight="1">
      <c r="A81" s="9" t="s">
        <v>86</v>
      </c>
      <c r="B81" s="9">
        <f t="shared" si="58"/>
        <v>9</v>
      </c>
      <c r="C81" s="9"/>
      <c r="D81" s="9">
        <v>5</v>
      </c>
      <c r="E81" s="9">
        <f t="shared" si="59"/>
        <v>4</v>
      </c>
      <c r="F81" s="9"/>
      <c r="G81" s="9">
        <v>4</v>
      </c>
      <c r="H81" s="9">
        <f t="shared" si="52"/>
        <v>4</v>
      </c>
      <c r="I81" s="9"/>
      <c r="J81" s="9">
        <v>2</v>
      </c>
      <c r="K81" s="9">
        <f t="shared" si="53"/>
        <v>2</v>
      </c>
      <c r="L81" s="9"/>
      <c r="M81" s="9">
        <v>2</v>
      </c>
      <c r="N81" s="9">
        <f t="shared" si="49"/>
        <v>4</v>
      </c>
      <c r="O81" s="9"/>
      <c r="P81" s="9">
        <v>2</v>
      </c>
      <c r="Q81" s="9">
        <f t="shared" si="48"/>
        <v>2</v>
      </c>
      <c r="R81" s="9"/>
      <c r="S81" s="9">
        <v>2</v>
      </c>
      <c r="T81" s="9">
        <f t="shared" si="54"/>
        <v>-5</v>
      </c>
      <c r="U81" s="9">
        <f t="shared" si="55"/>
        <v>0</v>
      </c>
      <c r="V81" s="9">
        <f t="shared" si="55"/>
        <v>-3</v>
      </c>
      <c r="W81" s="9">
        <f t="shared" si="56"/>
        <v>-2</v>
      </c>
      <c r="X81" s="9">
        <f t="shared" si="57"/>
        <v>0</v>
      </c>
      <c r="Y81" s="9">
        <f t="shared" si="57"/>
        <v>-2</v>
      </c>
      <c r="Z81" s="21"/>
    </row>
    <row r="82" spans="1:26" s="1" customFormat="1" ht="79.5" customHeight="1">
      <c r="A82" s="9" t="s">
        <v>87</v>
      </c>
      <c r="B82" s="9">
        <f t="shared" si="58"/>
        <v>7.6</v>
      </c>
      <c r="C82" s="9">
        <v>1.3</v>
      </c>
      <c r="D82" s="9">
        <v>3</v>
      </c>
      <c r="E82" s="9">
        <f t="shared" si="59"/>
        <v>3.3</v>
      </c>
      <c r="F82" s="9"/>
      <c r="G82" s="9">
        <v>3.3</v>
      </c>
      <c r="H82" s="9">
        <f t="shared" si="52"/>
        <v>2.87</v>
      </c>
      <c r="I82" s="9"/>
      <c r="J82" s="9">
        <v>1</v>
      </c>
      <c r="K82" s="9">
        <f t="shared" si="53"/>
        <v>1.87</v>
      </c>
      <c r="L82" s="9"/>
      <c r="M82" s="9">
        <v>1.87</v>
      </c>
      <c r="N82" s="9">
        <f t="shared" si="49"/>
        <v>2.8</v>
      </c>
      <c r="O82" s="9"/>
      <c r="P82" s="9">
        <v>1</v>
      </c>
      <c r="Q82" s="9">
        <f t="shared" si="48"/>
        <v>1.8</v>
      </c>
      <c r="R82" s="9"/>
      <c r="S82" s="9">
        <v>1.8</v>
      </c>
      <c r="T82" s="9">
        <f t="shared" si="54"/>
        <v>-4.7299999999999995</v>
      </c>
      <c r="U82" s="9">
        <f t="shared" si="55"/>
        <v>-1.3</v>
      </c>
      <c r="V82" s="9">
        <f t="shared" si="55"/>
        <v>-2</v>
      </c>
      <c r="W82" s="9">
        <f t="shared" si="56"/>
        <v>-1.4299999999999997</v>
      </c>
      <c r="X82" s="9">
        <f t="shared" si="57"/>
        <v>0</v>
      </c>
      <c r="Y82" s="9">
        <f t="shared" si="57"/>
        <v>-1.4299999999999997</v>
      </c>
      <c r="Z82" s="21"/>
    </row>
    <row r="83" spans="1:26" s="1" customFormat="1" ht="79.5" customHeight="1">
      <c r="A83" s="9" t="s">
        <v>88</v>
      </c>
      <c r="B83" s="9">
        <f t="shared" si="58"/>
        <v>0.64</v>
      </c>
      <c r="C83" s="9"/>
      <c r="D83" s="9"/>
      <c r="E83" s="9">
        <f t="shared" si="59"/>
        <v>0.64</v>
      </c>
      <c r="F83" s="9"/>
      <c r="G83" s="9">
        <v>0.64</v>
      </c>
      <c r="H83" s="9">
        <f t="shared" si="52"/>
        <v>15</v>
      </c>
      <c r="I83" s="9"/>
      <c r="J83" s="9">
        <v>5</v>
      </c>
      <c r="K83" s="9">
        <f t="shared" si="53"/>
        <v>10</v>
      </c>
      <c r="L83" s="9"/>
      <c r="M83" s="9">
        <v>10</v>
      </c>
      <c r="N83" s="9">
        <f t="shared" si="49"/>
        <v>5.3</v>
      </c>
      <c r="O83" s="9"/>
      <c r="P83" s="9"/>
      <c r="Q83" s="9">
        <f t="shared" si="48"/>
        <v>5.3</v>
      </c>
      <c r="R83" s="9"/>
      <c r="S83" s="9">
        <v>5.3</v>
      </c>
      <c r="T83" s="9">
        <f t="shared" si="54"/>
        <v>14.36</v>
      </c>
      <c r="U83" s="9">
        <f t="shared" si="55"/>
        <v>0</v>
      </c>
      <c r="V83" s="9">
        <f t="shared" si="55"/>
        <v>5</v>
      </c>
      <c r="W83" s="9">
        <f t="shared" si="56"/>
        <v>9.36</v>
      </c>
      <c r="X83" s="9">
        <f t="shared" si="57"/>
        <v>0</v>
      </c>
      <c r="Y83" s="9">
        <f t="shared" si="57"/>
        <v>9.36</v>
      </c>
      <c r="Z83" s="21"/>
    </row>
    <row r="84" spans="1:26" s="1" customFormat="1" ht="79.5" customHeight="1">
      <c r="A84" s="9" t="s">
        <v>89</v>
      </c>
      <c r="B84" s="9">
        <f t="shared" si="58"/>
        <v>25</v>
      </c>
      <c r="C84" s="9"/>
      <c r="D84" s="9">
        <v>10</v>
      </c>
      <c r="E84" s="9">
        <f t="shared" si="59"/>
        <v>15</v>
      </c>
      <c r="F84" s="9"/>
      <c r="G84" s="9">
        <v>15</v>
      </c>
      <c r="H84" s="9">
        <f t="shared" si="52"/>
        <v>22</v>
      </c>
      <c r="I84" s="9"/>
      <c r="J84" s="9">
        <v>10</v>
      </c>
      <c r="K84" s="9">
        <f t="shared" si="53"/>
        <v>12</v>
      </c>
      <c r="L84" s="9"/>
      <c r="M84" s="9">
        <v>12</v>
      </c>
      <c r="N84" s="9">
        <f t="shared" si="49"/>
        <v>13</v>
      </c>
      <c r="O84" s="9"/>
      <c r="P84" s="9">
        <v>3</v>
      </c>
      <c r="Q84" s="9">
        <f t="shared" si="48"/>
        <v>10</v>
      </c>
      <c r="R84" s="9"/>
      <c r="S84" s="9">
        <v>10</v>
      </c>
      <c r="T84" s="9">
        <f t="shared" si="54"/>
        <v>-3</v>
      </c>
      <c r="U84" s="9">
        <f t="shared" si="55"/>
        <v>0</v>
      </c>
      <c r="V84" s="9">
        <f t="shared" si="55"/>
        <v>0</v>
      </c>
      <c r="W84" s="9">
        <f t="shared" si="56"/>
        <v>-3</v>
      </c>
      <c r="X84" s="9">
        <f t="shared" si="57"/>
        <v>0</v>
      </c>
      <c r="Y84" s="9">
        <f t="shared" si="57"/>
        <v>-3</v>
      </c>
      <c r="Z84" s="21"/>
    </row>
    <row r="85" spans="1:26" s="1" customFormat="1" ht="79.5" customHeight="1">
      <c r="A85" s="9" t="s">
        <v>90</v>
      </c>
      <c r="B85" s="9">
        <f t="shared" si="58"/>
        <v>13.3</v>
      </c>
      <c r="C85" s="9"/>
      <c r="D85" s="9">
        <v>8</v>
      </c>
      <c r="E85" s="9">
        <f t="shared" si="59"/>
        <v>5.3</v>
      </c>
      <c r="F85" s="9"/>
      <c r="G85" s="9">
        <v>5.3</v>
      </c>
      <c r="H85" s="9">
        <f t="shared" si="52"/>
        <v>13.3</v>
      </c>
      <c r="I85" s="9"/>
      <c r="J85" s="9">
        <v>8</v>
      </c>
      <c r="K85" s="9">
        <f t="shared" si="53"/>
        <v>5.3</v>
      </c>
      <c r="L85" s="9"/>
      <c r="M85" s="9">
        <v>5.3</v>
      </c>
      <c r="N85" s="9">
        <f t="shared" si="49"/>
        <v>5</v>
      </c>
      <c r="O85" s="9"/>
      <c r="P85" s="9">
        <v>1.5</v>
      </c>
      <c r="Q85" s="9">
        <f t="shared" si="48"/>
        <v>3.5</v>
      </c>
      <c r="R85" s="9"/>
      <c r="S85" s="9">
        <v>3.5</v>
      </c>
      <c r="T85" s="9">
        <f t="shared" si="54"/>
        <v>0</v>
      </c>
      <c r="U85" s="9">
        <f t="shared" si="55"/>
        <v>0</v>
      </c>
      <c r="V85" s="9">
        <f t="shared" si="55"/>
        <v>0</v>
      </c>
      <c r="W85" s="9">
        <f t="shared" si="56"/>
        <v>0</v>
      </c>
      <c r="X85" s="9">
        <f t="shared" si="57"/>
        <v>0</v>
      </c>
      <c r="Y85" s="9">
        <f t="shared" si="57"/>
        <v>0</v>
      </c>
      <c r="Z85" s="21"/>
    </row>
    <row r="86" spans="1:26" s="1" customFormat="1" ht="79.5" customHeight="1">
      <c r="A86" s="9" t="s">
        <v>91</v>
      </c>
      <c r="B86" s="9">
        <f t="shared" si="58"/>
        <v>99.84</v>
      </c>
      <c r="C86" s="9"/>
      <c r="D86" s="9">
        <v>15</v>
      </c>
      <c r="E86" s="9">
        <f t="shared" si="59"/>
        <v>84.84</v>
      </c>
      <c r="F86" s="9">
        <v>45</v>
      </c>
      <c r="G86" s="9">
        <v>39.84</v>
      </c>
      <c r="H86" s="9">
        <f t="shared" si="52"/>
        <v>52</v>
      </c>
      <c r="I86" s="9"/>
      <c r="J86" s="9">
        <v>14</v>
      </c>
      <c r="K86" s="9">
        <f t="shared" si="53"/>
        <v>38</v>
      </c>
      <c r="L86" s="9"/>
      <c r="M86" s="9">
        <v>38</v>
      </c>
      <c r="N86" s="9">
        <f t="shared" si="49"/>
        <v>68</v>
      </c>
      <c r="O86" s="9">
        <v>20</v>
      </c>
      <c r="P86" s="9">
        <v>10</v>
      </c>
      <c r="Q86" s="9">
        <f t="shared" si="48"/>
        <v>38</v>
      </c>
      <c r="R86" s="9"/>
      <c r="S86" s="9">
        <v>38</v>
      </c>
      <c r="T86" s="9">
        <f t="shared" si="54"/>
        <v>-47.84</v>
      </c>
      <c r="U86" s="9">
        <f t="shared" si="55"/>
        <v>0</v>
      </c>
      <c r="V86" s="9">
        <f t="shared" si="55"/>
        <v>-1</v>
      </c>
      <c r="W86" s="9">
        <f t="shared" si="56"/>
        <v>-46.84</v>
      </c>
      <c r="X86" s="9">
        <f t="shared" si="57"/>
        <v>-45</v>
      </c>
      <c r="Y86" s="9">
        <f t="shared" si="57"/>
        <v>-1.8400000000000034</v>
      </c>
      <c r="Z86" s="21"/>
    </row>
    <row r="87" spans="1:26" s="1" customFormat="1" ht="79.5" customHeight="1">
      <c r="A87" s="9" t="s">
        <v>92</v>
      </c>
      <c r="B87" s="9">
        <f t="shared" si="58"/>
        <v>32</v>
      </c>
      <c r="C87" s="9"/>
      <c r="D87" s="9">
        <v>20</v>
      </c>
      <c r="E87" s="9">
        <f t="shared" si="59"/>
        <v>12</v>
      </c>
      <c r="F87" s="9"/>
      <c r="G87" s="9">
        <v>12</v>
      </c>
      <c r="H87" s="9">
        <f t="shared" si="52"/>
        <v>36</v>
      </c>
      <c r="I87" s="9">
        <v>16</v>
      </c>
      <c r="J87" s="9">
        <v>10</v>
      </c>
      <c r="K87" s="9">
        <f t="shared" si="53"/>
        <v>10</v>
      </c>
      <c r="L87" s="9"/>
      <c r="M87" s="9">
        <v>10</v>
      </c>
      <c r="N87" s="9">
        <f t="shared" si="49"/>
        <v>13</v>
      </c>
      <c r="O87" s="9">
        <v>4</v>
      </c>
      <c r="P87" s="9">
        <v>4</v>
      </c>
      <c r="Q87" s="9">
        <f t="shared" si="48"/>
        <v>5</v>
      </c>
      <c r="R87" s="9"/>
      <c r="S87" s="9">
        <v>5</v>
      </c>
      <c r="T87" s="9">
        <f t="shared" si="54"/>
        <v>4</v>
      </c>
      <c r="U87" s="9">
        <f t="shared" si="55"/>
        <v>16</v>
      </c>
      <c r="V87" s="9">
        <f t="shared" si="55"/>
        <v>-10</v>
      </c>
      <c r="W87" s="9">
        <f t="shared" si="56"/>
        <v>-2</v>
      </c>
      <c r="X87" s="9">
        <f t="shared" si="57"/>
        <v>0</v>
      </c>
      <c r="Y87" s="9">
        <f t="shared" si="57"/>
        <v>-2</v>
      </c>
      <c r="Z87" s="21"/>
    </row>
    <row r="88" spans="1:26" s="1" customFormat="1" ht="79.5" customHeight="1">
      <c r="A88" s="9" t="s">
        <v>93</v>
      </c>
      <c r="B88" s="9">
        <f t="shared" si="58"/>
        <v>45</v>
      </c>
      <c r="C88" s="9">
        <v>5</v>
      </c>
      <c r="D88" s="9">
        <v>20</v>
      </c>
      <c r="E88" s="9">
        <f t="shared" si="59"/>
        <v>20</v>
      </c>
      <c r="F88" s="9"/>
      <c r="G88" s="9">
        <v>20</v>
      </c>
      <c r="H88" s="9">
        <f t="shared" si="52"/>
        <v>45</v>
      </c>
      <c r="I88" s="9">
        <v>5</v>
      </c>
      <c r="J88" s="9">
        <v>20</v>
      </c>
      <c r="K88" s="9">
        <f t="shared" si="53"/>
        <v>20</v>
      </c>
      <c r="L88" s="9"/>
      <c r="M88" s="9">
        <v>20</v>
      </c>
      <c r="N88" s="9">
        <f t="shared" si="49"/>
        <v>45</v>
      </c>
      <c r="O88" s="9">
        <v>5</v>
      </c>
      <c r="P88" s="9">
        <v>20</v>
      </c>
      <c r="Q88" s="9">
        <f t="shared" si="48"/>
        <v>20</v>
      </c>
      <c r="R88" s="9"/>
      <c r="S88" s="9">
        <v>20</v>
      </c>
      <c r="T88" s="9">
        <f t="shared" si="54"/>
        <v>0</v>
      </c>
      <c r="U88" s="9">
        <f t="shared" si="55"/>
        <v>0</v>
      </c>
      <c r="V88" s="9">
        <f t="shared" si="55"/>
        <v>0</v>
      </c>
      <c r="W88" s="9">
        <f t="shared" si="56"/>
        <v>0</v>
      </c>
      <c r="X88" s="9">
        <f t="shared" si="57"/>
        <v>0</v>
      </c>
      <c r="Y88" s="9">
        <f t="shared" si="57"/>
        <v>0</v>
      </c>
      <c r="Z88" s="21"/>
    </row>
    <row r="89" spans="1:26" s="1" customFormat="1" ht="79.5" customHeight="1">
      <c r="A89" s="9" t="s">
        <v>94</v>
      </c>
      <c r="B89" s="9">
        <f t="shared" si="58"/>
        <v>12.5</v>
      </c>
      <c r="C89" s="9">
        <v>2.5</v>
      </c>
      <c r="D89" s="9">
        <v>5</v>
      </c>
      <c r="E89" s="9">
        <f t="shared" si="59"/>
        <v>5</v>
      </c>
      <c r="F89" s="9"/>
      <c r="G89" s="9">
        <v>5</v>
      </c>
      <c r="H89" s="9">
        <f t="shared" si="52"/>
        <v>10.04</v>
      </c>
      <c r="I89" s="9">
        <v>2.54</v>
      </c>
      <c r="J89" s="9">
        <v>2</v>
      </c>
      <c r="K89" s="9">
        <f t="shared" si="53"/>
        <v>5.5</v>
      </c>
      <c r="L89" s="9"/>
      <c r="M89" s="9">
        <v>5.5</v>
      </c>
      <c r="N89" s="9">
        <f t="shared" si="49"/>
        <v>10</v>
      </c>
      <c r="O89" s="9">
        <v>2.5</v>
      </c>
      <c r="P89" s="9">
        <v>2.5</v>
      </c>
      <c r="Q89" s="9">
        <f t="shared" si="48"/>
        <v>5</v>
      </c>
      <c r="R89" s="9"/>
      <c r="S89" s="9">
        <v>5</v>
      </c>
      <c r="T89" s="9">
        <f t="shared" si="54"/>
        <v>-2.46</v>
      </c>
      <c r="U89" s="9">
        <f t="shared" si="55"/>
        <v>0.040000000000000036</v>
      </c>
      <c r="V89" s="9">
        <f t="shared" si="55"/>
        <v>-3</v>
      </c>
      <c r="W89" s="9">
        <f t="shared" si="56"/>
        <v>0.5</v>
      </c>
      <c r="X89" s="9">
        <f t="shared" si="57"/>
        <v>0</v>
      </c>
      <c r="Y89" s="9">
        <f t="shared" si="57"/>
        <v>0.5</v>
      </c>
      <c r="Z89" s="21"/>
    </row>
    <row r="90" spans="1:26" s="1" customFormat="1" ht="79.5" customHeight="1">
      <c r="A90" s="9" t="s">
        <v>95</v>
      </c>
      <c r="B90" s="9">
        <f t="shared" si="58"/>
        <v>14.5</v>
      </c>
      <c r="C90" s="9">
        <v>4</v>
      </c>
      <c r="D90" s="9">
        <v>4.5</v>
      </c>
      <c r="E90" s="9">
        <f t="shared" si="59"/>
        <v>6</v>
      </c>
      <c r="F90" s="9"/>
      <c r="G90" s="9">
        <v>6</v>
      </c>
      <c r="H90" s="9">
        <f t="shared" si="52"/>
        <v>20</v>
      </c>
      <c r="I90" s="9">
        <v>4</v>
      </c>
      <c r="J90" s="9">
        <v>8</v>
      </c>
      <c r="K90" s="9">
        <f t="shared" si="53"/>
        <v>8</v>
      </c>
      <c r="L90" s="9"/>
      <c r="M90" s="9">
        <v>8</v>
      </c>
      <c r="N90" s="9">
        <f t="shared" si="49"/>
        <v>20</v>
      </c>
      <c r="O90" s="9">
        <v>4</v>
      </c>
      <c r="P90" s="9">
        <v>8</v>
      </c>
      <c r="Q90" s="9">
        <f t="shared" si="48"/>
        <v>8</v>
      </c>
      <c r="R90" s="9"/>
      <c r="S90" s="9">
        <v>8</v>
      </c>
      <c r="T90" s="9">
        <f t="shared" si="54"/>
        <v>5.5</v>
      </c>
      <c r="U90" s="9">
        <f t="shared" si="55"/>
        <v>0</v>
      </c>
      <c r="V90" s="9">
        <f t="shared" si="55"/>
        <v>3.5</v>
      </c>
      <c r="W90" s="9">
        <f t="shared" si="56"/>
        <v>2</v>
      </c>
      <c r="X90" s="9">
        <f t="shared" si="57"/>
        <v>0</v>
      </c>
      <c r="Y90" s="9">
        <f t="shared" si="57"/>
        <v>2</v>
      </c>
      <c r="Z90" s="21"/>
    </row>
    <row r="91" spans="1:26" s="1" customFormat="1" ht="79.5" customHeight="1">
      <c r="A91" s="9" t="s">
        <v>96</v>
      </c>
      <c r="B91" s="9">
        <f t="shared" si="58"/>
        <v>16</v>
      </c>
      <c r="C91" s="9"/>
      <c r="D91" s="9">
        <v>6</v>
      </c>
      <c r="E91" s="9">
        <f t="shared" si="59"/>
        <v>10</v>
      </c>
      <c r="F91" s="9"/>
      <c r="G91" s="9">
        <v>10</v>
      </c>
      <c r="H91" s="9">
        <f t="shared" si="52"/>
        <v>13</v>
      </c>
      <c r="I91" s="9"/>
      <c r="J91" s="9">
        <v>5</v>
      </c>
      <c r="K91" s="9">
        <f t="shared" si="53"/>
        <v>8</v>
      </c>
      <c r="L91" s="9"/>
      <c r="M91" s="9">
        <v>8</v>
      </c>
      <c r="N91" s="9">
        <f t="shared" si="49"/>
        <v>13</v>
      </c>
      <c r="O91" s="9"/>
      <c r="P91" s="9">
        <v>5</v>
      </c>
      <c r="Q91" s="9">
        <f t="shared" si="48"/>
        <v>8</v>
      </c>
      <c r="R91" s="9"/>
      <c r="S91" s="9">
        <v>8</v>
      </c>
      <c r="T91" s="9">
        <f t="shared" si="54"/>
        <v>-3</v>
      </c>
      <c r="U91" s="9">
        <f t="shared" si="55"/>
        <v>0</v>
      </c>
      <c r="V91" s="9">
        <f t="shared" si="55"/>
        <v>-1</v>
      </c>
      <c r="W91" s="9">
        <f t="shared" si="56"/>
        <v>-2</v>
      </c>
      <c r="X91" s="9">
        <f t="shared" si="57"/>
        <v>0</v>
      </c>
      <c r="Y91" s="9">
        <f t="shared" si="57"/>
        <v>-2</v>
      </c>
      <c r="Z91" s="21"/>
    </row>
    <row r="92" spans="1:26" s="1" customFormat="1" ht="79.5" customHeight="1">
      <c r="A92" s="9" t="s">
        <v>97</v>
      </c>
      <c r="B92" s="9">
        <f t="shared" si="58"/>
        <v>6</v>
      </c>
      <c r="C92" s="9"/>
      <c r="D92" s="9">
        <v>2</v>
      </c>
      <c r="E92" s="9">
        <f t="shared" si="59"/>
        <v>4</v>
      </c>
      <c r="F92" s="9"/>
      <c r="G92" s="9">
        <v>4</v>
      </c>
      <c r="H92" s="9">
        <f t="shared" si="52"/>
        <v>2.12</v>
      </c>
      <c r="I92" s="9"/>
      <c r="J92" s="9">
        <v>0.12</v>
      </c>
      <c r="K92" s="9">
        <f t="shared" si="53"/>
        <v>2</v>
      </c>
      <c r="L92" s="9"/>
      <c r="M92" s="9">
        <v>2</v>
      </c>
      <c r="N92" s="9">
        <f t="shared" si="49"/>
        <v>1.3</v>
      </c>
      <c r="O92" s="9"/>
      <c r="P92" s="9"/>
      <c r="Q92" s="9">
        <f t="shared" si="48"/>
        <v>1.3</v>
      </c>
      <c r="R92" s="9"/>
      <c r="S92" s="9">
        <v>1.3</v>
      </c>
      <c r="T92" s="9">
        <f t="shared" si="54"/>
        <v>-3.88</v>
      </c>
      <c r="U92" s="9">
        <f t="shared" si="55"/>
        <v>0</v>
      </c>
      <c r="V92" s="9">
        <f t="shared" si="55"/>
        <v>-1.88</v>
      </c>
      <c r="W92" s="9">
        <f t="shared" si="56"/>
        <v>-2</v>
      </c>
      <c r="X92" s="9">
        <f t="shared" si="57"/>
        <v>0</v>
      </c>
      <c r="Y92" s="9">
        <f t="shared" si="57"/>
        <v>-2</v>
      </c>
      <c r="Z92" s="21"/>
    </row>
    <row r="93" spans="1:26" s="1" customFormat="1" ht="79.5" customHeight="1">
      <c r="A93" s="9" t="s">
        <v>98</v>
      </c>
      <c r="B93" s="9">
        <f t="shared" si="58"/>
        <v>2.5</v>
      </c>
      <c r="C93" s="9"/>
      <c r="D93" s="9">
        <v>1</v>
      </c>
      <c r="E93" s="9">
        <f t="shared" si="59"/>
        <v>1.5</v>
      </c>
      <c r="F93" s="9"/>
      <c r="G93" s="9">
        <v>1.5</v>
      </c>
      <c r="H93" s="9">
        <f t="shared" si="52"/>
        <v>2</v>
      </c>
      <c r="I93" s="9"/>
      <c r="J93" s="9">
        <v>1</v>
      </c>
      <c r="K93" s="9">
        <f t="shared" si="53"/>
        <v>1</v>
      </c>
      <c r="L93" s="9"/>
      <c r="M93" s="9">
        <v>1</v>
      </c>
      <c r="N93" s="9">
        <f t="shared" si="49"/>
        <v>3</v>
      </c>
      <c r="O93" s="9"/>
      <c r="P93" s="9">
        <v>1</v>
      </c>
      <c r="Q93" s="9">
        <f t="shared" si="48"/>
        <v>2</v>
      </c>
      <c r="R93" s="9"/>
      <c r="S93" s="9">
        <v>2</v>
      </c>
      <c r="T93" s="9">
        <f t="shared" si="54"/>
        <v>-0.5</v>
      </c>
      <c r="U93" s="9">
        <f t="shared" si="55"/>
        <v>0</v>
      </c>
      <c r="V93" s="9">
        <f t="shared" si="55"/>
        <v>0</v>
      </c>
      <c r="W93" s="9">
        <f t="shared" si="56"/>
        <v>-0.5</v>
      </c>
      <c r="X93" s="9">
        <f t="shared" si="57"/>
        <v>0</v>
      </c>
      <c r="Y93" s="9">
        <f t="shared" si="57"/>
        <v>-0.5</v>
      </c>
      <c r="Z93" s="21"/>
    </row>
    <row r="94" spans="1:26" s="4" customFormat="1" ht="79.5" customHeight="1">
      <c r="A94" s="24" t="s">
        <v>99</v>
      </c>
      <c r="B94" s="24">
        <f t="shared" si="58"/>
        <v>5</v>
      </c>
      <c r="C94" s="24"/>
      <c r="D94" s="24">
        <v>3</v>
      </c>
      <c r="E94" s="24">
        <f t="shared" si="59"/>
        <v>2</v>
      </c>
      <c r="F94" s="24"/>
      <c r="G94" s="24">
        <v>2</v>
      </c>
      <c r="H94" s="24">
        <f t="shared" si="52"/>
        <v>3.5</v>
      </c>
      <c r="I94" s="24"/>
      <c r="J94" s="24">
        <v>1.5</v>
      </c>
      <c r="K94" s="24">
        <f t="shared" si="53"/>
        <v>2</v>
      </c>
      <c r="L94" s="24"/>
      <c r="M94" s="24">
        <v>2</v>
      </c>
      <c r="N94" s="10">
        <f>SUM(N95,N96,)</f>
        <v>7.5</v>
      </c>
      <c r="O94" s="10">
        <f aca="true" t="shared" si="60" ref="O94:Y94">SUM(O95,O96,)</f>
        <v>0</v>
      </c>
      <c r="P94" s="10">
        <f t="shared" si="60"/>
        <v>3.5</v>
      </c>
      <c r="Q94" s="10">
        <f t="shared" si="60"/>
        <v>4</v>
      </c>
      <c r="R94" s="10">
        <f t="shared" si="60"/>
        <v>0</v>
      </c>
      <c r="S94" s="10">
        <f t="shared" si="60"/>
        <v>4</v>
      </c>
      <c r="T94" s="10">
        <f t="shared" si="60"/>
        <v>0</v>
      </c>
      <c r="U94" s="10">
        <f t="shared" si="60"/>
        <v>0</v>
      </c>
      <c r="V94" s="10">
        <f t="shared" si="60"/>
        <v>0</v>
      </c>
      <c r="W94" s="10">
        <f t="shared" si="60"/>
        <v>0</v>
      </c>
      <c r="X94" s="10">
        <f t="shared" si="60"/>
        <v>0</v>
      </c>
      <c r="Y94" s="10">
        <f t="shared" si="60"/>
        <v>0</v>
      </c>
      <c r="Z94" s="25"/>
    </row>
    <row r="95" spans="1:26" s="1" customFormat="1" ht="79.5" customHeight="1">
      <c r="A95" s="11" t="s">
        <v>100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>
        <f t="shared" si="49"/>
        <v>3.5</v>
      </c>
      <c r="O95" s="9"/>
      <c r="P95" s="9">
        <v>1.5</v>
      </c>
      <c r="Q95" s="9">
        <f t="shared" si="48"/>
        <v>2</v>
      </c>
      <c r="R95" s="9"/>
      <c r="S95" s="9">
        <v>2</v>
      </c>
      <c r="T95" s="9"/>
      <c r="U95" s="9"/>
      <c r="V95" s="9"/>
      <c r="W95" s="9"/>
      <c r="X95" s="9"/>
      <c r="Y95" s="9"/>
      <c r="Z95" s="21"/>
    </row>
    <row r="96" spans="1:26" s="1" customFormat="1" ht="79.5" customHeight="1">
      <c r="A96" s="11" t="s">
        <v>101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>
        <f t="shared" si="49"/>
        <v>4</v>
      </c>
      <c r="O96" s="9"/>
      <c r="P96" s="9">
        <v>2</v>
      </c>
      <c r="Q96" s="9">
        <f t="shared" si="48"/>
        <v>2</v>
      </c>
      <c r="R96" s="9"/>
      <c r="S96" s="9">
        <v>2</v>
      </c>
      <c r="T96" s="9"/>
      <c r="U96" s="9"/>
      <c r="V96" s="9"/>
      <c r="W96" s="9"/>
      <c r="X96" s="9"/>
      <c r="Y96" s="9"/>
      <c r="Z96" s="21"/>
    </row>
    <row r="97" spans="1:26" s="1" customFormat="1" ht="79.5" customHeight="1">
      <c r="A97" s="9" t="s">
        <v>102</v>
      </c>
      <c r="B97" s="9">
        <f t="shared" si="58"/>
        <v>119</v>
      </c>
      <c r="C97" s="9">
        <v>30</v>
      </c>
      <c r="D97" s="9">
        <v>70</v>
      </c>
      <c r="E97" s="9">
        <f t="shared" si="59"/>
        <v>19</v>
      </c>
      <c r="F97" s="9"/>
      <c r="G97" s="9">
        <v>19</v>
      </c>
      <c r="H97" s="9">
        <f t="shared" si="52"/>
        <v>83</v>
      </c>
      <c r="I97" s="9">
        <v>20</v>
      </c>
      <c r="J97" s="9">
        <v>50</v>
      </c>
      <c r="K97" s="9">
        <f t="shared" si="53"/>
        <v>13</v>
      </c>
      <c r="L97" s="9"/>
      <c r="M97" s="9">
        <v>13</v>
      </c>
      <c r="N97" s="9">
        <f t="shared" si="49"/>
        <v>83</v>
      </c>
      <c r="O97" s="9">
        <v>20</v>
      </c>
      <c r="P97" s="9">
        <v>50</v>
      </c>
      <c r="Q97" s="9">
        <f t="shared" si="48"/>
        <v>13</v>
      </c>
      <c r="R97" s="9"/>
      <c r="S97" s="9">
        <v>13</v>
      </c>
      <c r="T97" s="9">
        <f t="shared" si="54"/>
        <v>-36</v>
      </c>
      <c r="U97" s="9">
        <f t="shared" si="55"/>
        <v>-10</v>
      </c>
      <c r="V97" s="9">
        <f t="shared" si="55"/>
        <v>-20</v>
      </c>
      <c r="W97" s="9">
        <f t="shared" si="56"/>
        <v>-6</v>
      </c>
      <c r="X97" s="9">
        <f t="shared" si="57"/>
        <v>0</v>
      </c>
      <c r="Y97" s="9">
        <f t="shared" si="57"/>
        <v>-6</v>
      </c>
      <c r="Z97" s="21"/>
    </row>
    <row r="98" spans="1:26" s="1" customFormat="1" ht="79.5" customHeight="1">
      <c r="A98" s="9" t="s">
        <v>103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>
        <f t="shared" si="49"/>
        <v>28</v>
      </c>
      <c r="O98" s="9">
        <v>4</v>
      </c>
      <c r="P98" s="9">
        <v>8</v>
      </c>
      <c r="Q98" s="9">
        <f t="shared" si="48"/>
        <v>16</v>
      </c>
      <c r="R98" s="9">
        <v>8</v>
      </c>
      <c r="S98" s="9">
        <v>8</v>
      </c>
      <c r="T98" s="9"/>
      <c r="U98" s="9"/>
      <c r="V98" s="9"/>
      <c r="W98" s="9"/>
      <c r="X98" s="9"/>
      <c r="Y98" s="9"/>
      <c r="Z98" s="21"/>
    </row>
    <row r="99" spans="1:26" s="1" customFormat="1" ht="79.5" customHeight="1">
      <c r="A99" s="9" t="s">
        <v>104</v>
      </c>
      <c r="B99" s="9">
        <f t="shared" si="58"/>
        <v>25</v>
      </c>
      <c r="C99" s="9"/>
      <c r="D99" s="9">
        <v>12</v>
      </c>
      <c r="E99" s="9">
        <f t="shared" si="59"/>
        <v>13</v>
      </c>
      <c r="F99" s="9"/>
      <c r="G99" s="9">
        <v>13</v>
      </c>
      <c r="H99" s="9">
        <f t="shared" si="52"/>
        <v>28</v>
      </c>
      <c r="I99" s="9">
        <v>3</v>
      </c>
      <c r="J99" s="9">
        <v>15</v>
      </c>
      <c r="K99" s="9">
        <f t="shared" si="53"/>
        <v>10</v>
      </c>
      <c r="L99" s="9"/>
      <c r="M99" s="9">
        <v>10</v>
      </c>
      <c r="N99" s="9">
        <f t="shared" si="49"/>
        <v>13</v>
      </c>
      <c r="O99" s="9">
        <v>2</v>
      </c>
      <c r="P99" s="9">
        <v>6</v>
      </c>
      <c r="Q99" s="9">
        <f t="shared" si="48"/>
        <v>5</v>
      </c>
      <c r="R99" s="9"/>
      <c r="S99" s="9">
        <v>5</v>
      </c>
      <c r="T99" s="9">
        <f t="shared" si="54"/>
        <v>3</v>
      </c>
      <c r="U99" s="9">
        <f t="shared" si="55"/>
        <v>3</v>
      </c>
      <c r="V99" s="9">
        <f t="shared" si="55"/>
        <v>3</v>
      </c>
      <c r="W99" s="9">
        <f t="shared" si="56"/>
        <v>-3</v>
      </c>
      <c r="X99" s="9">
        <f t="shared" si="57"/>
        <v>0</v>
      </c>
      <c r="Y99" s="9">
        <f t="shared" si="57"/>
        <v>-3</v>
      </c>
      <c r="Z99" s="21"/>
    </row>
    <row r="100" spans="1:26" s="1" customFormat="1" ht="48" customHeight="1">
      <c r="A100" s="9" t="s">
        <v>105</v>
      </c>
      <c r="B100" s="9">
        <f t="shared" si="58"/>
        <v>45</v>
      </c>
      <c r="C100" s="9">
        <v>5</v>
      </c>
      <c r="D100" s="9">
        <v>12</v>
      </c>
      <c r="E100" s="9">
        <f t="shared" si="59"/>
        <v>28</v>
      </c>
      <c r="F100" s="9"/>
      <c r="G100" s="9">
        <v>28</v>
      </c>
      <c r="H100" s="9">
        <f t="shared" si="52"/>
        <v>41</v>
      </c>
      <c r="I100" s="9">
        <v>3</v>
      </c>
      <c r="J100" s="9">
        <v>10</v>
      </c>
      <c r="K100" s="9">
        <f t="shared" si="53"/>
        <v>28</v>
      </c>
      <c r="L100" s="9"/>
      <c r="M100" s="9">
        <v>28</v>
      </c>
      <c r="N100" s="9">
        <f t="shared" si="49"/>
        <v>24</v>
      </c>
      <c r="O100" s="9">
        <v>3</v>
      </c>
      <c r="P100" s="9">
        <v>6</v>
      </c>
      <c r="Q100" s="9">
        <f t="shared" si="48"/>
        <v>15</v>
      </c>
      <c r="R100" s="9"/>
      <c r="S100" s="9">
        <v>15</v>
      </c>
      <c r="T100" s="9">
        <f t="shared" si="54"/>
        <v>-4</v>
      </c>
      <c r="U100" s="9">
        <f t="shared" si="55"/>
        <v>-2</v>
      </c>
      <c r="V100" s="9">
        <f t="shared" si="55"/>
        <v>-2</v>
      </c>
      <c r="W100" s="9">
        <f t="shared" si="56"/>
        <v>0</v>
      </c>
      <c r="X100" s="9">
        <f t="shared" si="57"/>
        <v>0</v>
      </c>
      <c r="Y100" s="9">
        <f t="shared" si="57"/>
        <v>0</v>
      </c>
      <c r="Z100" s="21"/>
    </row>
    <row r="101" spans="1:26" s="1" customFormat="1" ht="36.75" customHeight="1">
      <c r="A101" s="9" t="s">
        <v>106</v>
      </c>
      <c r="B101" s="9">
        <f t="shared" si="58"/>
        <v>38</v>
      </c>
      <c r="C101" s="9"/>
      <c r="D101" s="9">
        <v>11</v>
      </c>
      <c r="E101" s="9">
        <f t="shared" si="59"/>
        <v>27</v>
      </c>
      <c r="F101" s="9"/>
      <c r="G101" s="9">
        <v>27</v>
      </c>
      <c r="H101" s="9">
        <f t="shared" si="52"/>
        <v>38</v>
      </c>
      <c r="I101" s="9"/>
      <c r="J101" s="9">
        <v>11</v>
      </c>
      <c r="K101" s="9">
        <f t="shared" si="53"/>
        <v>27</v>
      </c>
      <c r="L101" s="9"/>
      <c r="M101" s="9">
        <v>27</v>
      </c>
      <c r="N101" s="9">
        <f t="shared" si="49"/>
        <v>37</v>
      </c>
      <c r="O101" s="9"/>
      <c r="P101" s="9">
        <v>10</v>
      </c>
      <c r="Q101" s="9">
        <f t="shared" si="48"/>
        <v>27</v>
      </c>
      <c r="R101" s="9"/>
      <c r="S101" s="9">
        <v>27</v>
      </c>
      <c r="T101" s="9">
        <f t="shared" si="54"/>
        <v>0</v>
      </c>
      <c r="U101" s="9">
        <f t="shared" si="55"/>
        <v>0</v>
      </c>
      <c r="V101" s="9">
        <f t="shared" si="55"/>
        <v>0</v>
      </c>
      <c r="W101" s="9">
        <f t="shared" si="56"/>
        <v>0</v>
      </c>
      <c r="X101" s="9">
        <f t="shared" si="57"/>
        <v>0</v>
      </c>
      <c r="Y101" s="9">
        <f t="shared" si="57"/>
        <v>0</v>
      </c>
      <c r="Z101" s="21"/>
    </row>
    <row r="102" spans="1:26" s="1" customFormat="1" ht="57" customHeight="1">
      <c r="A102" s="9" t="s">
        <v>107</v>
      </c>
      <c r="B102" s="9">
        <f t="shared" si="58"/>
        <v>25</v>
      </c>
      <c r="C102" s="9"/>
      <c r="D102" s="9">
        <v>10</v>
      </c>
      <c r="E102" s="9">
        <f t="shared" si="59"/>
        <v>15</v>
      </c>
      <c r="F102" s="9"/>
      <c r="G102" s="9">
        <v>15</v>
      </c>
      <c r="H102" s="9">
        <f t="shared" si="52"/>
        <v>25</v>
      </c>
      <c r="I102" s="9"/>
      <c r="J102" s="9">
        <v>10</v>
      </c>
      <c r="K102" s="9">
        <f t="shared" si="53"/>
        <v>15</v>
      </c>
      <c r="L102" s="9"/>
      <c r="M102" s="9">
        <v>15</v>
      </c>
      <c r="N102" s="9">
        <f t="shared" si="49"/>
        <v>25</v>
      </c>
      <c r="O102" s="9"/>
      <c r="P102" s="9">
        <v>10</v>
      </c>
      <c r="Q102" s="9">
        <f t="shared" si="48"/>
        <v>15</v>
      </c>
      <c r="R102" s="9"/>
      <c r="S102" s="9">
        <v>15</v>
      </c>
      <c r="T102" s="9">
        <f t="shared" si="54"/>
        <v>0</v>
      </c>
      <c r="U102" s="9">
        <f t="shared" si="55"/>
        <v>0</v>
      </c>
      <c r="V102" s="9">
        <f t="shared" si="55"/>
        <v>0</v>
      </c>
      <c r="W102" s="9">
        <f t="shared" si="56"/>
        <v>0</v>
      </c>
      <c r="X102" s="9">
        <f t="shared" si="57"/>
        <v>0</v>
      </c>
      <c r="Y102" s="9">
        <f t="shared" si="57"/>
        <v>0</v>
      </c>
      <c r="Z102" s="21"/>
    </row>
    <row r="103" spans="1:26" s="4" customFormat="1" ht="37.5" customHeight="1">
      <c r="A103" s="24" t="s">
        <v>108</v>
      </c>
      <c r="B103" s="24">
        <f t="shared" si="58"/>
        <v>36.8</v>
      </c>
      <c r="C103" s="24"/>
      <c r="D103" s="24">
        <v>23.6</v>
      </c>
      <c r="E103" s="24">
        <f t="shared" si="59"/>
        <v>13.2</v>
      </c>
      <c r="F103" s="24"/>
      <c r="G103" s="24">
        <v>13.2</v>
      </c>
      <c r="H103" s="24">
        <f t="shared" si="52"/>
        <v>41.3</v>
      </c>
      <c r="I103" s="24">
        <v>4.5</v>
      </c>
      <c r="J103" s="24">
        <v>23.6</v>
      </c>
      <c r="K103" s="24">
        <f t="shared" si="53"/>
        <v>13.2</v>
      </c>
      <c r="L103" s="24"/>
      <c r="M103" s="24">
        <v>13.2</v>
      </c>
      <c r="N103" s="10">
        <f aca="true" t="shared" si="61" ref="N103:S103">SUM(N104,N105,)</f>
        <v>52.4</v>
      </c>
      <c r="O103" s="10">
        <f t="shared" si="61"/>
        <v>4.5</v>
      </c>
      <c r="P103" s="10">
        <f t="shared" si="61"/>
        <v>29.9</v>
      </c>
      <c r="Q103" s="10">
        <f t="shared" si="61"/>
        <v>18</v>
      </c>
      <c r="R103" s="10">
        <f t="shared" si="61"/>
        <v>0</v>
      </c>
      <c r="S103" s="10">
        <f t="shared" si="61"/>
        <v>18</v>
      </c>
      <c r="T103" s="24">
        <f t="shared" si="54"/>
        <v>4.5</v>
      </c>
      <c r="U103" s="24">
        <f t="shared" si="55"/>
        <v>4.5</v>
      </c>
      <c r="V103" s="24">
        <f t="shared" si="55"/>
        <v>0</v>
      </c>
      <c r="W103" s="24">
        <f t="shared" si="56"/>
        <v>0</v>
      </c>
      <c r="X103" s="24">
        <f t="shared" si="57"/>
        <v>0</v>
      </c>
      <c r="Y103" s="24">
        <f t="shared" si="57"/>
        <v>0</v>
      </c>
      <c r="Z103" s="25"/>
    </row>
    <row r="104" spans="1:26" s="1" customFormat="1" ht="57" customHeight="1">
      <c r="A104" s="11" t="s">
        <v>108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>
        <f t="shared" si="49"/>
        <v>47.4</v>
      </c>
      <c r="O104" s="9">
        <v>4.5</v>
      </c>
      <c r="P104" s="9">
        <v>26.9</v>
      </c>
      <c r="Q104" s="9">
        <f t="shared" si="48"/>
        <v>16</v>
      </c>
      <c r="R104" s="9"/>
      <c r="S104" s="9">
        <v>16</v>
      </c>
      <c r="T104" s="9"/>
      <c r="U104" s="9"/>
      <c r="V104" s="9"/>
      <c r="W104" s="9"/>
      <c r="X104" s="9"/>
      <c r="Y104" s="9"/>
      <c r="Z104" s="21"/>
    </row>
    <row r="105" spans="1:26" s="3" customFormat="1" ht="42" customHeight="1">
      <c r="A105" s="12" t="s">
        <v>109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>
        <f t="shared" si="49"/>
        <v>5</v>
      </c>
      <c r="O105" s="13"/>
      <c r="P105" s="13">
        <v>3</v>
      </c>
      <c r="Q105" s="13">
        <f t="shared" si="48"/>
        <v>2</v>
      </c>
      <c r="R105" s="13"/>
      <c r="S105" s="13">
        <v>2</v>
      </c>
      <c r="T105" s="13"/>
      <c r="U105" s="13"/>
      <c r="V105" s="13"/>
      <c r="W105" s="13"/>
      <c r="X105" s="13"/>
      <c r="Y105" s="13"/>
      <c r="Z105" s="23" t="s">
        <v>21</v>
      </c>
    </row>
    <row r="106" spans="1:26" s="1" customFormat="1" ht="37.5" customHeight="1">
      <c r="A106" s="9" t="s">
        <v>110</v>
      </c>
      <c r="B106" s="9">
        <f t="shared" si="58"/>
        <v>85</v>
      </c>
      <c r="C106" s="9"/>
      <c r="D106" s="9">
        <v>40</v>
      </c>
      <c r="E106" s="9">
        <f t="shared" si="59"/>
        <v>45</v>
      </c>
      <c r="F106" s="9"/>
      <c r="G106" s="9">
        <v>45</v>
      </c>
      <c r="H106" s="9">
        <f t="shared" si="52"/>
        <v>35</v>
      </c>
      <c r="I106" s="9"/>
      <c r="J106" s="9">
        <v>10</v>
      </c>
      <c r="K106" s="9">
        <f t="shared" si="53"/>
        <v>25</v>
      </c>
      <c r="L106" s="9"/>
      <c r="M106" s="9">
        <v>25</v>
      </c>
      <c r="N106" s="9">
        <f t="shared" si="49"/>
        <v>22</v>
      </c>
      <c r="O106" s="9"/>
      <c r="P106" s="9">
        <v>5</v>
      </c>
      <c r="Q106" s="9">
        <f t="shared" si="48"/>
        <v>17</v>
      </c>
      <c r="R106" s="9"/>
      <c r="S106" s="9">
        <v>17</v>
      </c>
      <c r="T106" s="9">
        <f t="shared" si="54"/>
        <v>-50</v>
      </c>
      <c r="U106" s="9">
        <f t="shared" si="55"/>
        <v>0</v>
      </c>
      <c r="V106" s="9">
        <f t="shared" si="55"/>
        <v>-30</v>
      </c>
      <c r="W106" s="9">
        <f t="shared" si="56"/>
        <v>-20</v>
      </c>
      <c r="X106" s="9">
        <f t="shared" si="57"/>
        <v>0</v>
      </c>
      <c r="Y106" s="9">
        <f t="shared" si="57"/>
        <v>-20</v>
      </c>
      <c r="Z106" s="21"/>
    </row>
    <row r="107" spans="1:26" s="1" customFormat="1" ht="60.75" customHeight="1">
      <c r="A107" s="9" t="s">
        <v>111</v>
      </c>
      <c r="B107" s="9">
        <f t="shared" si="58"/>
        <v>11.4</v>
      </c>
      <c r="C107" s="9"/>
      <c r="D107" s="9">
        <v>4.2</v>
      </c>
      <c r="E107" s="9">
        <f t="shared" si="59"/>
        <v>7.2</v>
      </c>
      <c r="F107" s="9"/>
      <c r="G107" s="9">
        <v>7.2</v>
      </c>
      <c r="H107" s="9">
        <f t="shared" si="52"/>
        <v>8.62</v>
      </c>
      <c r="I107" s="9"/>
      <c r="J107" s="9">
        <v>2.9</v>
      </c>
      <c r="K107" s="9">
        <f t="shared" si="53"/>
        <v>5.72</v>
      </c>
      <c r="L107" s="9"/>
      <c r="M107" s="9">
        <v>5.72</v>
      </c>
      <c r="N107" s="9">
        <f t="shared" si="49"/>
        <v>6.7</v>
      </c>
      <c r="O107" s="9"/>
      <c r="P107" s="9">
        <v>1.2</v>
      </c>
      <c r="Q107" s="9">
        <f t="shared" si="48"/>
        <v>5.5</v>
      </c>
      <c r="R107" s="9"/>
      <c r="S107" s="9">
        <v>5.5</v>
      </c>
      <c r="T107" s="9">
        <f t="shared" si="54"/>
        <v>-2.7800000000000007</v>
      </c>
      <c r="U107" s="9">
        <f t="shared" si="55"/>
        <v>0</v>
      </c>
      <c r="V107" s="9">
        <f t="shared" si="55"/>
        <v>-1.3000000000000003</v>
      </c>
      <c r="W107" s="9">
        <f t="shared" si="56"/>
        <v>-1.4800000000000004</v>
      </c>
      <c r="X107" s="9">
        <f t="shared" si="57"/>
        <v>0</v>
      </c>
      <c r="Y107" s="9">
        <f t="shared" si="57"/>
        <v>-1.4800000000000004</v>
      </c>
      <c r="Z107" s="21"/>
    </row>
    <row r="108" spans="1:26" s="1" customFormat="1" ht="33" customHeight="1">
      <c r="A108" s="9" t="s">
        <v>112</v>
      </c>
      <c r="B108" s="9">
        <f t="shared" si="58"/>
        <v>13</v>
      </c>
      <c r="C108" s="9"/>
      <c r="D108" s="9">
        <v>5</v>
      </c>
      <c r="E108" s="9">
        <f t="shared" si="59"/>
        <v>8</v>
      </c>
      <c r="F108" s="9"/>
      <c r="G108" s="9">
        <v>8</v>
      </c>
      <c r="H108" s="9">
        <f t="shared" si="52"/>
        <v>10</v>
      </c>
      <c r="I108" s="9"/>
      <c r="J108" s="9">
        <v>4</v>
      </c>
      <c r="K108" s="9">
        <f t="shared" si="53"/>
        <v>6</v>
      </c>
      <c r="L108" s="9"/>
      <c r="M108" s="9">
        <v>6</v>
      </c>
      <c r="N108" s="9">
        <f t="shared" si="49"/>
        <v>9</v>
      </c>
      <c r="O108" s="9"/>
      <c r="P108" s="9">
        <v>3</v>
      </c>
      <c r="Q108" s="9">
        <f t="shared" si="48"/>
        <v>6</v>
      </c>
      <c r="R108" s="9"/>
      <c r="S108" s="9">
        <v>6</v>
      </c>
      <c r="T108" s="9">
        <f t="shared" si="54"/>
        <v>-3</v>
      </c>
      <c r="U108" s="9">
        <f t="shared" si="55"/>
        <v>0</v>
      </c>
      <c r="V108" s="9">
        <f t="shared" si="55"/>
        <v>-1</v>
      </c>
      <c r="W108" s="9">
        <f t="shared" si="56"/>
        <v>-2</v>
      </c>
      <c r="X108" s="9">
        <f t="shared" si="57"/>
        <v>0</v>
      </c>
      <c r="Y108" s="9">
        <f t="shared" si="57"/>
        <v>-2</v>
      </c>
      <c r="Z108" s="21"/>
    </row>
    <row r="109" spans="1:26" s="4" customFormat="1" ht="45.75" customHeight="1">
      <c r="A109" s="24" t="s">
        <v>113</v>
      </c>
      <c r="B109" s="24">
        <f t="shared" si="58"/>
        <v>118.5</v>
      </c>
      <c r="C109" s="24"/>
      <c r="D109" s="24">
        <v>84.5</v>
      </c>
      <c r="E109" s="24">
        <f t="shared" si="59"/>
        <v>34</v>
      </c>
      <c r="F109" s="24"/>
      <c r="G109" s="24">
        <v>34</v>
      </c>
      <c r="H109" s="24">
        <f t="shared" si="52"/>
        <v>83</v>
      </c>
      <c r="I109" s="24">
        <v>3</v>
      </c>
      <c r="J109" s="24">
        <v>65</v>
      </c>
      <c r="K109" s="24">
        <f t="shared" si="53"/>
        <v>15</v>
      </c>
      <c r="L109" s="24"/>
      <c r="M109" s="24">
        <v>15</v>
      </c>
      <c r="N109" s="10">
        <f aca="true" t="shared" si="62" ref="N109:S109">SUM(N110,N111,N112,)</f>
        <v>66.43599999999999</v>
      </c>
      <c r="O109" s="10">
        <f t="shared" si="62"/>
        <v>6</v>
      </c>
      <c r="P109" s="10">
        <f t="shared" si="62"/>
        <v>42</v>
      </c>
      <c r="Q109" s="10">
        <f t="shared" si="62"/>
        <v>18.436</v>
      </c>
      <c r="R109" s="10">
        <f t="shared" si="62"/>
        <v>0</v>
      </c>
      <c r="S109" s="10">
        <f t="shared" si="62"/>
        <v>18.436</v>
      </c>
      <c r="T109" s="24">
        <f t="shared" si="54"/>
        <v>-35.5</v>
      </c>
      <c r="U109" s="24">
        <f t="shared" si="55"/>
        <v>3</v>
      </c>
      <c r="V109" s="24">
        <f t="shared" si="55"/>
        <v>-19.5</v>
      </c>
      <c r="W109" s="24">
        <f t="shared" si="56"/>
        <v>-19</v>
      </c>
      <c r="X109" s="24">
        <f t="shared" si="57"/>
        <v>0</v>
      </c>
      <c r="Y109" s="24">
        <f t="shared" si="57"/>
        <v>-19</v>
      </c>
      <c r="Z109" s="25"/>
    </row>
    <row r="110" spans="1:26" s="1" customFormat="1" ht="45" customHeight="1">
      <c r="A110" s="11" t="s">
        <v>113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>
        <f t="shared" si="49"/>
        <v>58.8</v>
      </c>
      <c r="O110" s="9">
        <v>6</v>
      </c>
      <c r="P110" s="9">
        <v>40</v>
      </c>
      <c r="Q110" s="9">
        <f t="shared" si="48"/>
        <v>12.8</v>
      </c>
      <c r="R110" s="9"/>
      <c r="S110" s="9">
        <v>12.8</v>
      </c>
      <c r="T110" s="9"/>
      <c r="U110" s="9"/>
      <c r="V110" s="9"/>
      <c r="W110" s="9"/>
      <c r="X110" s="9"/>
      <c r="Y110" s="9"/>
      <c r="Z110" s="21"/>
    </row>
    <row r="111" spans="1:26" s="1" customFormat="1" ht="48" customHeight="1">
      <c r="A111" s="11" t="s">
        <v>114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>
        <f t="shared" si="49"/>
        <v>4.036</v>
      </c>
      <c r="O111" s="9"/>
      <c r="P111" s="9">
        <v>2</v>
      </c>
      <c r="Q111" s="9">
        <f t="shared" si="48"/>
        <v>2.036</v>
      </c>
      <c r="R111" s="9"/>
      <c r="S111" s="9">
        <v>2.036</v>
      </c>
      <c r="T111" s="9"/>
      <c r="U111" s="9"/>
      <c r="V111" s="9"/>
      <c r="W111" s="9"/>
      <c r="X111" s="9"/>
      <c r="Y111" s="9"/>
      <c r="Z111" s="21"/>
    </row>
    <row r="112" spans="1:26" s="3" customFormat="1" ht="60" customHeight="1">
      <c r="A112" s="12" t="s">
        <v>115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>
        <f t="shared" si="49"/>
        <v>3.6</v>
      </c>
      <c r="O112" s="13"/>
      <c r="P112" s="13"/>
      <c r="Q112" s="13">
        <f t="shared" si="48"/>
        <v>3.6</v>
      </c>
      <c r="R112" s="13"/>
      <c r="S112" s="13">
        <v>3.6</v>
      </c>
      <c r="T112" s="13"/>
      <c r="U112" s="13"/>
      <c r="V112" s="13"/>
      <c r="W112" s="13"/>
      <c r="X112" s="13"/>
      <c r="Y112" s="13"/>
      <c r="Z112" s="23" t="s">
        <v>21</v>
      </c>
    </row>
    <row r="113" spans="1:26" s="2" customFormat="1" ht="31.5" customHeight="1">
      <c r="A113" s="10" t="s">
        <v>116</v>
      </c>
      <c r="B113" s="10">
        <f t="shared" si="58"/>
        <v>16.5</v>
      </c>
      <c r="C113" s="10"/>
      <c r="D113" s="10">
        <v>10</v>
      </c>
      <c r="E113" s="10">
        <f t="shared" si="59"/>
        <v>6.5</v>
      </c>
      <c r="F113" s="10"/>
      <c r="G113" s="10">
        <v>6.5</v>
      </c>
      <c r="H113" s="10">
        <f aca="true" t="shared" si="63" ref="H113:M113">SUM(H114:H115)</f>
        <v>161</v>
      </c>
      <c r="I113" s="10">
        <f t="shared" si="63"/>
        <v>16</v>
      </c>
      <c r="J113" s="10">
        <f t="shared" si="63"/>
        <v>100</v>
      </c>
      <c r="K113" s="10">
        <f t="shared" si="63"/>
        <v>45</v>
      </c>
      <c r="L113" s="10">
        <f t="shared" si="63"/>
        <v>0</v>
      </c>
      <c r="M113" s="10">
        <f t="shared" si="63"/>
        <v>45</v>
      </c>
      <c r="N113" s="10">
        <f>SUM(N114,N115,)</f>
        <v>117.7</v>
      </c>
      <c r="O113" s="10">
        <f aca="true" t="shared" si="64" ref="O113:Y113">SUM(O114,O115,)</f>
        <v>19.2</v>
      </c>
      <c r="P113" s="10">
        <f t="shared" si="64"/>
        <v>56.25</v>
      </c>
      <c r="Q113" s="10">
        <f t="shared" si="64"/>
        <v>42.25</v>
      </c>
      <c r="R113" s="10">
        <f t="shared" si="64"/>
        <v>0</v>
      </c>
      <c r="S113" s="10">
        <f t="shared" si="64"/>
        <v>42.25</v>
      </c>
      <c r="T113" s="10">
        <f t="shared" si="64"/>
        <v>161</v>
      </c>
      <c r="U113" s="10">
        <f t="shared" si="64"/>
        <v>16</v>
      </c>
      <c r="V113" s="10">
        <f t="shared" si="64"/>
        <v>100</v>
      </c>
      <c r="W113" s="10">
        <f t="shared" si="64"/>
        <v>45</v>
      </c>
      <c r="X113" s="10">
        <f t="shared" si="64"/>
        <v>0</v>
      </c>
      <c r="Y113" s="10">
        <f t="shared" si="64"/>
        <v>45</v>
      </c>
      <c r="Z113" s="22"/>
    </row>
    <row r="114" spans="1:26" s="1" customFormat="1" ht="42" customHeight="1">
      <c r="A114" s="11" t="s">
        <v>116</v>
      </c>
      <c r="B114" s="9"/>
      <c r="C114" s="9"/>
      <c r="D114" s="9"/>
      <c r="E114" s="9"/>
      <c r="F114" s="9"/>
      <c r="G114" s="9"/>
      <c r="H114" s="9">
        <f aca="true" t="shared" si="65" ref="H114:H145">SUM(I114,J114,K114,)</f>
        <v>115</v>
      </c>
      <c r="I114" s="9">
        <v>10</v>
      </c>
      <c r="J114" s="9">
        <v>75</v>
      </c>
      <c r="K114" s="9">
        <f aca="true" t="shared" si="66" ref="K114:K145">SUM(L114:M114)</f>
        <v>30</v>
      </c>
      <c r="L114" s="9"/>
      <c r="M114" s="9">
        <v>30</v>
      </c>
      <c r="N114" s="9">
        <f t="shared" si="49"/>
        <v>74</v>
      </c>
      <c r="O114" s="9">
        <v>13.5</v>
      </c>
      <c r="P114" s="9">
        <v>32.5</v>
      </c>
      <c r="Q114" s="9">
        <f t="shared" si="48"/>
        <v>28</v>
      </c>
      <c r="R114" s="9"/>
      <c r="S114" s="9">
        <v>28</v>
      </c>
      <c r="T114" s="9">
        <f aca="true" t="shared" si="67" ref="T114:T145">SUM(U114,V114,W114,)</f>
        <v>115</v>
      </c>
      <c r="U114" s="9">
        <f aca="true" t="shared" si="68" ref="U114:V145">I114-C114</f>
        <v>10</v>
      </c>
      <c r="V114" s="9">
        <f t="shared" si="68"/>
        <v>75</v>
      </c>
      <c r="W114" s="9">
        <f aca="true" t="shared" si="69" ref="W114:W145">SUM(X114:Y114)</f>
        <v>30</v>
      </c>
      <c r="X114" s="9">
        <f aca="true" t="shared" si="70" ref="X114:Y145">L114-F114</f>
        <v>0</v>
      </c>
      <c r="Y114" s="9">
        <f t="shared" si="70"/>
        <v>30</v>
      </c>
      <c r="Z114" s="21"/>
    </row>
    <row r="115" spans="1:26" s="1" customFormat="1" ht="27" customHeight="1">
      <c r="A115" s="11" t="s">
        <v>117</v>
      </c>
      <c r="B115" s="9"/>
      <c r="C115" s="9"/>
      <c r="D115" s="9"/>
      <c r="E115" s="9"/>
      <c r="F115" s="9"/>
      <c r="G115" s="9"/>
      <c r="H115" s="9">
        <f t="shared" si="65"/>
        <v>46</v>
      </c>
      <c r="I115" s="9">
        <v>6</v>
      </c>
      <c r="J115" s="9">
        <v>25</v>
      </c>
      <c r="K115" s="9">
        <f t="shared" si="66"/>
        <v>15</v>
      </c>
      <c r="L115" s="9"/>
      <c r="M115" s="9">
        <v>15</v>
      </c>
      <c r="N115" s="9">
        <f t="shared" si="49"/>
        <v>43.7</v>
      </c>
      <c r="O115" s="9">
        <v>5.7</v>
      </c>
      <c r="P115" s="9">
        <v>23.75</v>
      </c>
      <c r="Q115" s="9">
        <f t="shared" si="48"/>
        <v>14.25</v>
      </c>
      <c r="R115" s="9"/>
      <c r="S115" s="9">
        <v>14.25</v>
      </c>
      <c r="T115" s="9">
        <f t="shared" si="67"/>
        <v>46</v>
      </c>
      <c r="U115" s="9">
        <f t="shared" si="68"/>
        <v>6</v>
      </c>
      <c r="V115" s="9">
        <f t="shared" si="68"/>
        <v>25</v>
      </c>
      <c r="W115" s="9">
        <f t="shared" si="69"/>
        <v>15</v>
      </c>
      <c r="X115" s="9">
        <f t="shared" si="70"/>
        <v>0</v>
      </c>
      <c r="Y115" s="9">
        <f t="shared" si="70"/>
        <v>15</v>
      </c>
      <c r="Z115" s="21"/>
    </row>
    <row r="116" spans="1:26" s="1" customFormat="1" ht="33" customHeight="1">
      <c r="A116" s="9" t="s">
        <v>118</v>
      </c>
      <c r="B116" s="9">
        <f>SUM(C116,D116,E116,)</f>
        <v>130</v>
      </c>
      <c r="C116" s="9">
        <v>5</v>
      </c>
      <c r="D116" s="9">
        <v>75</v>
      </c>
      <c r="E116" s="9">
        <f>SUM(F116:G116)</f>
        <v>50</v>
      </c>
      <c r="F116" s="9"/>
      <c r="G116" s="9">
        <v>50</v>
      </c>
      <c r="H116" s="9">
        <f t="shared" si="65"/>
        <v>120</v>
      </c>
      <c r="I116" s="9">
        <v>5</v>
      </c>
      <c r="J116" s="9">
        <v>65</v>
      </c>
      <c r="K116" s="9">
        <f t="shared" si="66"/>
        <v>50</v>
      </c>
      <c r="L116" s="9"/>
      <c r="M116" s="9">
        <v>50</v>
      </c>
      <c r="N116" s="9">
        <f t="shared" si="49"/>
        <v>75</v>
      </c>
      <c r="O116" s="9">
        <v>3</v>
      </c>
      <c r="P116" s="9">
        <v>47</v>
      </c>
      <c r="Q116" s="9">
        <f t="shared" si="48"/>
        <v>25</v>
      </c>
      <c r="R116" s="9"/>
      <c r="S116" s="9">
        <v>25</v>
      </c>
      <c r="T116" s="9">
        <f t="shared" si="67"/>
        <v>-10</v>
      </c>
      <c r="U116" s="9">
        <f t="shared" si="68"/>
        <v>0</v>
      </c>
      <c r="V116" s="9">
        <f t="shared" si="68"/>
        <v>-10</v>
      </c>
      <c r="W116" s="9">
        <f t="shared" si="69"/>
        <v>0</v>
      </c>
      <c r="X116" s="9">
        <f t="shared" si="70"/>
        <v>0</v>
      </c>
      <c r="Y116" s="9">
        <f t="shared" si="70"/>
        <v>0</v>
      </c>
      <c r="Z116" s="21"/>
    </row>
    <row r="117" spans="1:26" s="1" customFormat="1" ht="27.75" customHeight="1">
      <c r="A117" s="9" t="s">
        <v>119</v>
      </c>
      <c r="B117" s="9">
        <f>SUM(C117,D117,E117,)</f>
        <v>300</v>
      </c>
      <c r="C117" s="9">
        <v>10</v>
      </c>
      <c r="D117" s="9">
        <v>190</v>
      </c>
      <c r="E117" s="9">
        <f>SUM(F117:G117)</f>
        <v>100</v>
      </c>
      <c r="F117" s="9"/>
      <c r="G117" s="9">
        <v>100</v>
      </c>
      <c r="H117" s="9">
        <f t="shared" si="65"/>
        <v>300</v>
      </c>
      <c r="I117" s="9">
        <v>30</v>
      </c>
      <c r="J117" s="9">
        <v>190</v>
      </c>
      <c r="K117" s="9">
        <f t="shared" si="66"/>
        <v>80</v>
      </c>
      <c r="L117" s="9"/>
      <c r="M117" s="9">
        <v>80</v>
      </c>
      <c r="N117" s="9">
        <f t="shared" si="49"/>
        <v>275.28</v>
      </c>
      <c r="O117" s="9">
        <v>30</v>
      </c>
      <c r="P117" s="9">
        <v>165.28</v>
      </c>
      <c r="Q117" s="9">
        <f t="shared" si="48"/>
        <v>80</v>
      </c>
      <c r="R117" s="9"/>
      <c r="S117" s="9">
        <v>80</v>
      </c>
      <c r="T117" s="9">
        <f t="shared" si="67"/>
        <v>0</v>
      </c>
      <c r="U117" s="9">
        <f t="shared" si="68"/>
        <v>20</v>
      </c>
      <c r="V117" s="9">
        <f t="shared" si="68"/>
        <v>0</v>
      </c>
      <c r="W117" s="9">
        <f t="shared" si="69"/>
        <v>-20</v>
      </c>
      <c r="X117" s="9">
        <f t="shared" si="70"/>
        <v>0</v>
      </c>
      <c r="Y117" s="9">
        <f t="shared" si="70"/>
        <v>-20</v>
      </c>
      <c r="Z117" s="21"/>
    </row>
    <row r="118" spans="1:26" s="1" customFormat="1" ht="25.5" customHeight="1">
      <c r="A118" s="9" t="s">
        <v>120</v>
      </c>
      <c r="B118" s="9">
        <f>SUM(C118,D118,E118,)</f>
        <v>95</v>
      </c>
      <c r="C118" s="9"/>
      <c r="D118" s="9">
        <v>50</v>
      </c>
      <c r="E118" s="9">
        <f>SUM(F118:G118)</f>
        <v>45</v>
      </c>
      <c r="F118" s="9"/>
      <c r="G118" s="9">
        <v>45</v>
      </c>
      <c r="H118" s="9">
        <f t="shared" si="65"/>
        <v>81.5</v>
      </c>
      <c r="I118" s="9"/>
      <c r="J118" s="9">
        <v>47</v>
      </c>
      <c r="K118" s="9">
        <f t="shared" si="66"/>
        <v>34.5</v>
      </c>
      <c r="L118" s="9"/>
      <c r="M118" s="9">
        <v>34.5</v>
      </c>
      <c r="N118" s="9">
        <f t="shared" si="49"/>
        <v>108</v>
      </c>
      <c r="O118" s="9">
        <v>3</v>
      </c>
      <c r="P118" s="9">
        <v>54</v>
      </c>
      <c r="Q118" s="9">
        <f t="shared" si="48"/>
        <v>51</v>
      </c>
      <c r="R118" s="9"/>
      <c r="S118" s="9">
        <v>51</v>
      </c>
      <c r="T118" s="9">
        <f t="shared" si="67"/>
        <v>-13.5</v>
      </c>
      <c r="U118" s="9">
        <f t="shared" si="68"/>
        <v>0</v>
      </c>
      <c r="V118" s="9">
        <f t="shared" si="68"/>
        <v>-3</v>
      </c>
      <c r="W118" s="9">
        <f t="shared" si="69"/>
        <v>-10.5</v>
      </c>
      <c r="X118" s="9">
        <f t="shared" si="70"/>
        <v>0</v>
      </c>
      <c r="Y118" s="9">
        <f t="shared" si="70"/>
        <v>-10.5</v>
      </c>
      <c r="Z118" s="21"/>
    </row>
    <row r="119" spans="1:26" s="1" customFormat="1" ht="40.5" customHeight="1">
      <c r="A119" s="9" t="s">
        <v>121</v>
      </c>
      <c r="B119" s="9"/>
      <c r="C119" s="9"/>
      <c r="D119" s="9"/>
      <c r="E119" s="9"/>
      <c r="F119" s="9"/>
      <c r="G119" s="9"/>
      <c r="H119" s="9">
        <f t="shared" si="65"/>
        <v>36.5</v>
      </c>
      <c r="I119" s="9"/>
      <c r="J119" s="9">
        <v>14.5</v>
      </c>
      <c r="K119" s="9">
        <f t="shared" si="66"/>
        <v>22</v>
      </c>
      <c r="L119" s="9"/>
      <c r="M119" s="9">
        <v>22</v>
      </c>
      <c r="N119" s="9">
        <f t="shared" si="49"/>
        <v>22.8</v>
      </c>
      <c r="O119" s="9"/>
      <c r="P119" s="9">
        <v>7.8</v>
      </c>
      <c r="Q119" s="9">
        <f t="shared" si="48"/>
        <v>15</v>
      </c>
      <c r="R119" s="9"/>
      <c r="S119" s="9">
        <v>15</v>
      </c>
      <c r="T119" s="9">
        <f t="shared" si="67"/>
        <v>36.5</v>
      </c>
      <c r="U119" s="9">
        <f t="shared" si="68"/>
        <v>0</v>
      </c>
      <c r="V119" s="9">
        <f t="shared" si="68"/>
        <v>14.5</v>
      </c>
      <c r="W119" s="9">
        <f t="shared" si="69"/>
        <v>22</v>
      </c>
      <c r="X119" s="9">
        <f t="shared" si="70"/>
        <v>0</v>
      </c>
      <c r="Y119" s="9">
        <f t="shared" si="70"/>
        <v>22</v>
      </c>
      <c r="Z119" s="21"/>
    </row>
    <row r="120" spans="1:26" s="1" customFormat="1" ht="33.75" customHeight="1">
      <c r="A120" s="9" t="s">
        <v>122</v>
      </c>
      <c r="B120" s="9">
        <f aca="true" t="shared" si="71" ref="B120:B145">SUM(C120,D120,E120,)</f>
        <v>96</v>
      </c>
      <c r="C120" s="9">
        <v>5</v>
      </c>
      <c r="D120" s="9">
        <v>55</v>
      </c>
      <c r="E120" s="9">
        <f aca="true" t="shared" si="72" ref="E120:E145">SUM(F120:G120)</f>
        <v>36</v>
      </c>
      <c r="F120" s="9"/>
      <c r="G120" s="9">
        <v>36</v>
      </c>
      <c r="H120" s="9">
        <f t="shared" si="65"/>
        <v>114</v>
      </c>
      <c r="I120" s="9">
        <v>7</v>
      </c>
      <c r="J120" s="9">
        <v>54</v>
      </c>
      <c r="K120" s="9">
        <f t="shared" si="66"/>
        <v>53</v>
      </c>
      <c r="L120" s="9"/>
      <c r="M120" s="9">
        <v>53</v>
      </c>
      <c r="N120" s="9">
        <f t="shared" si="49"/>
        <v>72</v>
      </c>
      <c r="O120" s="9">
        <v>12</v>
      </c>
      <c r="P120" s="9">
        <v>30</v>
      </c>
      <c r="Q120" s="9">
        <f t="shared" si="48"/>
        <v>30</v>
      </c>
      <c r="R120" s="9"/>
      <c r="S120" s="9">
        <v>30</v>
      </c>
      <c r="T120" s="9">
        <f t="shared" si="67"/>
        <v>18</v>
      </c>
      <c r="U120" s="9">
        <f t="shared" si="68"/>
        <v>2</v>
      </c>
      <c r="V120" s="9">
        <f t="shared" si="68"/>
        <v>-1</v>
      </c>
      <c r="W120" s="9">
        <f t="shared" si="69"/>
        <v>17</v>
      </c>
      <c r="X120" s="9">
        <f t="shared" si="70"/>
        <v>0</v>
      </c>
      <c r="Y120" s="9">
        <f t="shared" si="70"/>
        <v>17</v>
      </c>
      <c r="Z120" s="21"/>
    </row>
    <row r="121" spans="1:26" s="1" customFormat="1" ht="33" customHeight="1">
      <c r="A121" s="9" t="s">
        <v>123</v>
      </c>
      <c r="B121" s="9">
        <f t="shared" si="71"/>
        <v>12</v>
      </c>
      <c r="C121" s="9"/>
      <c r="D121" s="9">
        <v>7</v>
      </c>
      <c r="E121" s="9">
        <f t="shared" si="72"/>
        <v>5</v>
      </c>
      <c r="F121" s="9"/>
      <c r="G121" s="9">
        <v>5</v>
      </c>
      <c r="H121" s="9">
        <f t="shared" si="65"/>
        <v>4</v>
      </c>
      <c r="I121" s="9"/>
      <c r="J121" s="9">
        <v>1</v>
      </c>
      <c r="K121" s="9">
        <f t="shared" si="66"/>
        <v>3</v>
      </c>
      <c r="L121" s="9"/>
      <c r="M121" s="9">
        <v>3</v>
      </c>
      <c r="N121" s="9">
        <f t="shared" si="49"/>
        <v>3.7</v>
      </c>
      <c r="O121" s="9"/>
      <c r="P121" s="9">
        <v>1</v>
      </c>
      <c r="Q121" s="9">
        <f t="shared" si="48"/>
        <v>2.7</v>
      </c>
      <c r="R121" s="9"/>
      <c r="S121" s="9">
        <v>2.7</v>
      </c>
      <c r="T121" s="9">
        <f t="shared" si="67"/>
        <v>-8</v>
      </c>
      <c r="U121" s="9">
        <f t="shared" si="68"/>
        <v>0</v>
      </c>
      <c r="V121" s="9">
        <f t="shared" si="68"/>
        <v>-6</v>
      </c>
      <c r="W121" s="9">
        <f t="shared" si="69"/>
        <v>-2</v>
      </c>
      <c r="X121" s="9">
        <f t="shared" si="70"/>
        <v>0</v>
      </c>
      <c r="Y121" s="9">
        <f t="shared" si="70"/>
        <v>-2</v>
      </c>
      <c r="Z121" s="21"/>
    </row>
    <row r="122" spans="1:26" s="1" customFormat="1" ht="45" customHeight="1">
      <c r="A122" s="9" t="s">
        <v>124</v>
      </c>
      <c r="B122" s="9">
        <f t="shared" si="71"/>
        <v>18</v>
      </c>
      <c r="C122" s="9"/>
      <c r="D122" s="9">
        <v>8</v>
      </c>
      <c r="E122" s="9">
        <f t="shared" si="72"/>
        <v>10</v>
      </c>
      <c r="F122" s="9"/>
      <c r="G122" s="9">
        <v>10</v>
      </c>
      <c r="H122" s="9">
        <f t="shared" si="65"/>
        <v>16</v>
      </c>
      <c r="I122" s="9"/>
      <c r="J122" s="9">
        <v>6</v>
      </c>
      <c r="K122" s="9">
        <f t="shared" si="66"/>
        <v>10</v>
      </c>
      <c r="L122" s="9"/>
      <c r="M122" s="9">
        <v>10</v>
      </c>
      <c r="N122" s="9">
        <f t="shared" si="49"/>
        <v>16</v>
      </c>
      <c r="O122" s="9"/>
      <c r="P122" s="9">
        <v>6</v>
      </c>
      <c r="Q122" s="9">
        <f t="shared" si="48"/>
        <v>10</v>
      </c>
      <c r="R122" s="9"/>
      <c r="S122" s="9">
        <v>10</v>
      </c>
      <c r="T122" s="9">
        <f t="shared" si="67"/>
        <v>-2</v>
      </c>
      <c r="U122" s="9">
        <f t="shared" si="68"/>
        <v>0</v>
      </c>
      <c r="V122" s="9">
        <f t="shared" si="68"/>
        <v>-2</v>
      </c>
      <c r="W122" s="9">
        <f t="shared" si="69"/>
        <v>0</v>
      </c>
      <c r="X122" s="9">
        <f t="shared" si="70"/>
        <v>0</v>
      </c>
      <c r="Y122" s="9">
        <f t="shared" si="70"/>
        <v>0</v>
      </c>
      <c r="Z122" s="21"/>
    </row>
    <row r="123" spans="1:26" s="1" customFormat="1" ht="39" customHeight="1">
      <c r="A123" s="9" t="s">
        <v>125</v>
      </c>
      <c r="B123" s="9">
        <f t="shared" si="71"/>
        <v>14</v>
      </c>
      <c r="C123" s="9"/>
      <c r="D123" s="9">
        <v>9</v>
      </c>
      <c r="E123" s="9">
        <f t="shared" si="72"/>
        <v>5</v>
      </c>
      <c r="F123" s="9"/>
      <c r="G123" s="9">
        <v>5</v>
      </c>
      <c r="H123" s="9">
        <f t="shared" si="65"/>
        <v>10</v>
      </c>
      <c r="I123" s="9"/>
      <c r="J123" s="9">
        <v>6</v>
      </c>
      <c r="K123" s="9">
        <f t="shared" si="66"/>
        <v>4</v>
      </c>
      <c r="L123" s="9"/>
      <c r="M123" s="9">
        <v>4</v>
      </c>
      <c r="N123" s="9">
        <f t="shared" si="49"/>
        <v>7</v>
      </c>
      <c r="O123" s="9"/>
      <c r="P123" s="9">
        <v>4</v>
      </c>
      <c r="Q123" s="9">
        <f t="shared" si="48"/>
        <v>3</v>
      </c>
      <c r="R123" s="9"/>
      <c r="S123" s="9">
        <v>3</v>
      </c>
      <c r="T123" s="9">
        <f t="shared" si="67"/>
        <v>-4</v>
      </c>
      <c r="U123" s="9">
        <f t="shared" si="68"/>
        <v>0</v>
      </c>
      <c r="V123" s="9">
        <f t="shared" si="68"/>
        <v>-3</v>
      </c>
      <c r="W123" s="9">
        <f t="shared" si="69"/>
        <v>-1</v>
      </c>
      <c r="X123" s="9">
        <f t="shared" si="70"/>
        <v>0</v>
      </c>
      <c r="Y123" s="9">
        <f t="shared" si="70"/>
        <v>-1</v>
      </c>
      <c r="Z123" s="21"/>
    </row>
    <row r="124" spans="1:26" s="1" customFormat="1" ht="18" customHeight="1">
      <c r="A124" s="9" t="s">
        <v>126</v>
      </c>
      <c r="B124" s="9">
        <f t="shared" si="71"/>
        <v>20</v>
      </c>
      <c r="C124" s="9">
        <v>2</v>
      </c>
      <c r="D124" s="9">
        <v>9</v>
      </c>
      <c r="E124" s="9">
        <f t="shared" si="72"/>
        <v>9</v>
      </c>
      <c r="F124" s="9"/>
      <c r="G124" s="9">
        <v>9</v>
      </c>
      <c r="H124" s="9">
        <f t="shared" si="65"/>
        <v>17</v>
      </c>
      <c r="I124" s="9">
        <v>2</v>
      </c>
      <c r="J124" s="9">
        <v>6</v>
      </c>
      <c r="K124" s="9">
        <f t="shared" si="66"/>
        <v>9</v>
      </c>
      <c r="L124" s="9"/>
      <c r="M124" s="9">
        <v>9</v>
      </c>
      <c r="N124" s="9">
        <f t="shared" si="49"/>
        <v>16.5</v>
      </c>
      <c r="O124" s="9">
        <v>1.5</v>
      </c>
      <c r="P124" s="9">
        <v>5</v>
      </c>
      <c r="Q124" s="9">
        <f t="shared" si="48"/>
        <v>10</v>
      </c>
      <c r="R124" s="9"/>
      <c r="S124" s="9">
        <v>10</v>
      </c>
      <c r="T124" s="9">
        <f t="shared" si="67"/>
        <v>-3</v>
      </c>
      <c r="U124" s="9">
        <f t="shared" si="68"/>
        <v>0</v>
      </c>
      <c r="V124" s="9">
        <f t="shared" si="68"/>
        <v>-3</v>
      </c>
      <c r="W124" s="9">
        <f t="shared" si="69"/>
        <v>0</v>
      </c>
      <c r="X124" s="9">
        <f t="shared" si="70"/>
        <v>0</v>
      </c>
      <c r="Y124" s="9">
        <f t="shared" si="70"/>
        <v>0</v>
      </c>
      <c r="Z124" s="21"/>
    </row>
    <row r="125" spans="1:26" s="1" customFormat="1" ht="33.75" customHeight="1">
      <c r="A125" s="9" t="s">
        <v>127</v>
      </c>
      <c r="B125" s="9">
        <f t="shared" si="71"/>
        <v>11</v>
      </c>
      <c r="C125" s="9"/>
      <c r="D125" s="9">
        <v>6</v>
      </c>
      <c r="E125" s="9">
        <f t="shared" si="72"/>
        <v>5</v>
      </c>
      <c r="F125" s="9"/>
      <c r="G125" s="9">
        <v>5</v>
      </c>
      <c r="H125" s="9">
        <f t="shared" si="65"/>
        <v>11</v>
      </c>
      <c r="I125" s="9"/>
      <c r="J125" s="9">
        <v>6</v>
      </c>
      <c r="K125" s="9">
        <f t="shared" si="66"/>
        <v>5</v>
      </c>
      <c r="L125" s="9"/>
      <c r="M125" s="9">
        <v>5</v>
      </c>
      <c r="N125" s="9">
        <f t="shared" si="49"/>
        <v>10</v>
      </c>
      <c r="O125" s="9">
        <v>1</v>
      </c>
      <c r="P125" s="9">
        <v>4</v>
      </c>
      <c r="Q125" s="9">
        <f t="shared" si="48"/>
        <v>5</v>
      </c>
      <c r="R125" s="9"/>
      <c r="S125" s="9">
        <v>5</v>
      </c>
      <c r="T125" s="9">
        <f t="shared" si="67"/>
        <v>0</v>
      </c>
      <c r="U125" s="9">
        <f t="shared" si="68"/>
        <v>0</v>
      </c>
      <c r="V125" s="9">
        <f t="shared" si="68"/>
        <v>0</v>
      </c>
      <c r="W125" s="9">
        <f t="shared" si="69"/>
        <v>0</v>
      </c>
      <c r="X125" s="9">
        <f t="shared" si="70"/>
        <v>0</v>
      </c>
      <c r="Y125" s="9">
        <f t="shared" si="70"/>
        <v>0</v>
      </c>
      <c r="Z125" s="21"/>
    </row>
    <row r="126" spans="1:26" s="1" customFormat="1" ht="37.5" customHeight="1">
      <c r="A126" s="9" t="s">
        <v>128</v>
      </c>
      <c r="B126" s="9">
        <f t="shared" si="71"/>
        <v>13</v>
      </c>
      <c r="C126" s="9"/>
      <c r="D126" s="9">
        <v>7</v>
      </c>
      <c r="E126" s="9">
        <f t="shared" si="72"/>
        <v>6</v>
      </c>
      <c r="F126" s="9"/>
      <c r="G126" s="9">
        <v>6</v>
      </c>
      <c r="H126" s="9">
        <f t="shared" si="65"/>
        <v>10</v>
      </c>
      <c r="I126" s="9"/>
      <c r="J126" s="9">
        <v>5</v>
      </c>
      <c r="K126" s="9">
        <f t="shared" si="66"/>
        <v>5</v>
      </c>
      <c r="L126" s="9"/>
      <c r="M126" s="9">
        <v>5</v>
      </c>
      <c r="N126" s="9">
        <f t="shared" si="49"/>
        <v>14</v>
      </c>
      <c r="O126" s="9"/>
      <c r="P126" s="9">
        <v>5</v>
      </c>
      <c r="Q126" s="9">
        <f t="shared" si="48"/>
        <v>9</v>
      </c>
      <c r="R126" s="9"/>
      <c r="S126" s="9">
        <v>9</v>
      </c>
      <c r="T126" s="9">
        <f t="shared" si="67"/>
        <v>-3</v>
      </c>
      <c r="U126" s="9">
        <f t="shared" si="68"/>
        <v>0</v>
      </c>
      <c r="V126" s="9">
        <f t="shared" si="68"/>
        <v>-2</v>
      </c>
      <c r="W126" s="9">
        <f t="shared" si="69"/>
        <v>-1</v>
      </c>
      <c r="X126" s="9">
        <f t="shared" si="70"/>
        <v>0</v>
      </c>
      <c r="Y126" s="9">
        <f t="shared" si="70"/>
        <v>-1</v>
      </c>
      <c r="Z126" s="21"/>
    </row>
    <row r="127" spans="1:26" s="1" customFormat="1" ht="25.5" customHeight="1">
      <c r="A127" s="9" t="s">
        <v>129</v>
      </c>
      <c r="B127" s="9">
        <f t="shared" si="71"/>
        <v>23</v>
      </c>
      <c r="C127" s="9"/>
      <c r="D127" s="9">
        <v>13</v>
      </c>
      <c r="E127" s="9">
        <f t="shared" si="72"/>
        <v>10</v>
      </c>
      <c r="F127" s="9"/>
      <c r="G127" s="9">
        <v>10</v>
      </c>
      <c r="H127" s="9">
        <f t="shared" si="65"/>
        <v>29</v>
      </c>
      <c r="I127" s="9"/>
      <c r="J127" s="9">
        <v>15.5</v>
      </c>
      <c r="K127" s="9">
        <f t="shared" si="66"/>
        <v>13.5</v>
      </c>
      <c r="L127" s="9"/>
      <c r="M127" s="9">
        <v>13.5</v>
      </c>
      <c r="N127" s="9">
        <f t="shared" si="49"/>
        <v>50.5</v>
      </c>
      <c r="O127" s="9">
        <v>27</v>
      </c>
      <c r="P127" s="9">
        <v>11.5</v>
      </c>
      <c r="Q127" s="9">
        <f t="shared" si="48"/>
        <v>12</v>
      </c>
      <c r="R127" s="9"/>
      <c r="S127" s="9">
        <v>12</v>
      </c>
      <c r="T127" s="9">
        <f t="shared" si="67"/>
        <v>6</v>
      </c>
      <c r="U127" s="9">
        <f t="shared" si="68"/>
        <v>0</v>
      </c>
      <c r="V127" s="9">
        <f t="shared" si="68"/>
        <v>2.5</v>
      </c>
      <c r="W127" s="9">
        <f t="shared" si="69"/>
        <v>3.5</v>
      </c>
      <c r="X127" s="9">
        <f t="shared" si="70"/>
        <v>0</v>
      </c>
      <c r="Y127" s="9">
        <f t="shared" si="70"/>
        <v>3.5</v>
      </c>
      <c r="Z127" s="21"/>
    </row>
    <row r="128" spans="1:26" s="1" customFormat="1" ht="31.5" customHeight="1">
      <c r="A128" s="9" t="s">
        <v>130</v>
      </c>
      <c r="B128" s="9">
        <f t="shared" si="71"/>
        <v>9.5</v>
      </c>
      <c r="C128" s="9">
        <v>1</v>
      </c>
      <c r="D128" s="9">
        <v>4.5</v>
      </c>
      <c r="E128" s="9">
        <f t="shared" si="72"/>
        <v>4</v>
      </c>
      <c r="F128" s="9"/>
      <c r="G128" s="9">
        <v>4</v>
      </c>
      <c r="H128" s="9">
        <f t="shared" si="65"/>
        <v>7.3</v>
      </c>
      <c r="I128" s="9">
        <v>1</v>
      </c>
      <c r="J128" s="9">
        <v>2.5</v>
      </c>
      <c r="K128" s="9">
        <f t="shared" si="66"/>
        <v>3.8</v>
      </c>
      <c r="L128" s="9"/>
      <c r="M128" s="9">
        <v>3.8</v>
      </c>
      <c r="N128" s="9">
        <f t="shared" si="49"/>
        <v>4.2</v>
      </c>
      <c r="O128" s="9">
        <v>0.5</v>
      </c>
      <c r="P128" s="9">
        <v>1.2</v>
      </c>
      <c r="Q128" s="9">
        <f t="shared" si="48"/>
        <v>2.5</v>
      </c>
      <c r="R128" s="9"/>
      <c r="S128" s="9">
        <v>2.5</v>
      </c>
      <c r="T128" s="9">
        <f t="shared" si="67"/>
        <v>-2.2</v>
      </c>
      <c r="U128" s="9">
        <f t="shared" si="68"/>
        <v>0</v>
      </c>
      <c r="V128" s="9">
        <f t="shared" si="68"/>
        <v>-2</v>
      </c>
      <c r="W128" s="9">
        <f t="shared" si="69"/>
        <v>-0.20000000000000018</v>
      </c>
      <c r="X128" s="9">
        <f t="shared" si="70"/>
        <v>0</v>
      </c>
      <c r="Y128" s="9">
        <f t="shared" si="70"/>
        <v>-0.20000000000000018</v>
      </c>
      <c r="Z128" s="21"/>
    </row>
    <row r="129" spans="1:26" s="1" customFormat="1" ht="13.5" customHeight="1">
      <c r="A129" s="9" t="s">
        <v>131</v>
      </c>
      <c r="B129" s="9">
        <f t="shared" si="71"/>
        <v>18</v>
      </c>
      <c r="C129" s="9"/>
      <c r="D129" s="9">
        <v>10</v>
      </c>
      <c r="E129" s="9">
        <f t="shared" si="72"/>
        <v>8</v>
      </c>
      <c r="F129" s="9"/>
      <c r="G129" s="9">
        <v>8</v>
      </c>
      <c r="H129" s="9">
        <f t="shared" si="65"/>
        <v>11</v>
      </c>
      <c r="I129" s="9"/>
      <c r="J129" s="9">
        <v>5</v>
      </c>
      <c r="K129" s="9">
        <f t="shared" si="66"/>
        <v>6</v>
      </c>
      <c r="L129" s="9"/>
      <c r="M129" s="9">
        <v>6</v>
      </c>
      <c r="N129" s="9">
        <f t="shared" si="49"/>
        <v>10.5</v>
      </c>
      <c r="O129" s="9"/>
      <c r="P129" s="9">
        <v>4.5</v>
      </c>
      <c r="Q129" s="9">
        <f t="shared" si="48"/>
        <v>6</v>
      </c>
      <c r="R129" s="9"/>
      <c r="S129" s="9">
        <v>6</v>
      </c>
      <c r="T129" s="9">
        <f t="shared" si="67"/>
        <v>-7</v>
      </c>
      <c r="U129" s="9">
        <f t="shared" si="68"/>
        <v>0</v>
      </c>
      <c r="V129" s="9">
        <f t="shared" si="68"/>
        <v>-5</v>
      </c>
      <c r="W129" s="9">
        <f t="shared" si="69"/>
        <v>-2</v>
      </c>
      <c r="X129" s="9">
        <f t="shared" si="70"/>
        <v>0</v>
      </c>
      <c r="Y129" s="9">
        <f t="shared" si="70"/>
        <v>-2</v>
      </c>
      <c r="Z129" s="21"/>
    </row>
    <row r="130" spans="1:26" s="1" customFormat="1" ht="24" customHeight="1">
      <c r="A130" s="9" t="s">
        <v>132</v>
      </c>
      <c r="B130" s="9">
        <f t="shared" si="71"/>
        <v>7.3</v>
      </c>
      <c r="C130" s="9"/>
      <c r="D130" s="9">
        <v>4.3</v>
      </c>
      <c r="E130" s="9">
        <f t="shared" si="72"/>
        <v>3</v>
      </c>
      <c r="F130" s="9"/>
      <c r="G130" s="9">
        <v>3</v>
      </c>
      <c r="H130" s="9">
        <f t="shared" si="65"/>
        <v>12</v>
      </c>
      <c r="I130" s="9"/>
      <c r="J130" s="9">
        <v>6</v>
      </c>
      <c r="K130" s="9">
        <f t="shared" si="66"/>
        <v>6</v>
      </c>
      <c r="L130" s="9"/>
      <c r="M130" s="9">
        <v>6</v>
      </c>
      <c r="N130" s="9">
        <f t="shared" si="49"/>
        <v>11</v>
      </c>
      <c r="O130" s="9"/>
      <c r="P130" s="9">
        <v>5.5</v>
      </c>
      <c r="Q130" s="9">
        <f t="shared" si="48"/>
        <v>5.5</v>
      </c>
      <c r="R130" s="9"/>
      <c r="S130" s="9">
        <v>5.5</v>
      </c>
      <c r="T130" s="9">
        <f t="shared" si="67"/>
        <v>4.7</v>
      </c>
      <c r="U130" s="9">
        <f t="shared" si="68"/>
        <v>0</v>
      </c>
      <c r="V130" s="9">
        <f t="shared" si="68"/>
        <v>1.7000000000000002</v>
      </c>
      <c r="W130" s="9">
        <f t="shared" si="69"/>
        <v>3</v>
      </c>
      <c r="X130" s="9">
        <f t="shared" si="70"/>
        <v>0</v>
      </c>
      <c r="Y130" s="9">
        <f t="shared" si="70"/>
        <v>3</v>
      </c>
      <c r="Z130" s="21"/>
    </row>
    <row r="131" spans="1:26" s="1" customFormat="1" ht="42" customHeight="1">
      <c r="A131" s="9" t="s">
        <v>133</v>
      </c>
      <c r="B131" s="9">
        <f t="shared" si="71"/>
        <v>28</v>
      </c>
      <c r="C131" s="9"/>
      <c r="D131" s="9">
        <v>12</v>
      </c>
      <c r="E131" s="9">
        <f t="shared" si="72"/>
        <v>16</v>
      </c>
      <c r="F131" s="9"/>
      <c r="G131" s="9">
        <v>16</v>
      </c>
      <c r="H131" s="9">
        <f t="shared" si="65"/>
        <v>16</v>
      </c>
      <c r="I131" s="9"/>
      <c r="J131" s="9">
        <v>8</v>
      </c>
      <c r="K131" s="9">
        <f t="shared" si="66"/>
        <v>8</v>
      </c>
      <c r="L131" s="9"/>
      <c r="M131" s="9">
        <v>8</v>
      </c>
      <c r="N131" s="9">
        <f t="shared" si="49"/>
        <v>20</v>
      </c>
      <c r="O131" s="9">
        <v>5</v>
      </c>
      <c r="P131" s="9">
        <v>7.5</v>
      </c>
      <c r="Q131" s="9">
        <f t="shared" si="48"/>
        <v>7.5</v>
      </c>
      <c r="R131" s="9"/>
      <c r="S131" s="9">
        <v>7.5</v>
      </c>
      <c r="T131" s="9">
        <f t="shared" si="67"/>
        <v>-12</v>
      </c>
      <c r="U131" s="9">
        <f t="shared" si="68"/>
        <v>0</v>
      </c>
      <c r="V131" s="9">
        <f t="shared" si="68"/>
        <v>-4</v>
      </c>
      <c r="W131" s="9">
        <f t="shared" si="69"/>
        <v>-8</v>
      </c>
      <c r="X131" s="9">
        <f t="shared" si="70"/>
        <v>0</v>
      </c>
      <c r="Y131" s="9">
        <f t="shared" si="70"/>
        <v>-8</v>
      </c>
      <c r="Z131" s="21"/>
    </row>
    <row r="132" spans="1:26" s="1" customFormat="1" ht="28.5" customHeight="1">
      <c r="A132" s="9" t="s">
        <v>134</v>
      </c>
      <c r="B132" s="9">
        <f t="shared" si="71"/>
        <v>60</v>
      </c>
      <c r="C132" s="9"/>
      <c r="D132" s="9">
        <v>30</v>
      </c>
      <c r="E132" s="9">
        <f t="shared" si="72"/>
        <v>30</v>
      </c>
      <c r="F132" s="9"/>
      <c r="G132" s="9">
        <v>30</v>
      </c>
      <c r="H132" s="9">
        <f t="shared" si="65"/>
        <v>60</v>
      </c>
      <c r="I132" s="9"/>
      <c r="J132" s="9">
        <v>25</v>
      </c>
      <c r="K132" s="9">
        <f t="shared" si="66"/>
        <v>35</v>
      </c>
      <c r="L132" s="9"/>
      <c r="M132" s="9">
        <v>35</v>
      </c>
      <c r="N132" s="9">
        <f t="shared" si="49"/>
        <v>45</v>
      </c>
      <c r="O132" s="9"/>
      <c r="P132" s="9">
        <v>15</v>
      </c>
      <c r="Q132" s="9">
        <f t="shared" si="48"/>
        <v>30</v>
      </c>
      <c r="R132" s="9"/>
      <c r="S132" s="9">
        <v>30</v>
      </c>
      <c r="T132" s="9">
        <f t="shared" si="67"/>
        <v>0</v>
      </c>
      <c r="U132" s="9">
        <f t="shared" si="68"/>
        <v>0</v>
      </c>
      <c r="V132" s="9">
        <f t="shared" si="68"/>
        <v>-5</v>
      </c>
      <c r="W132" s="9">
        <f t="shared" si="69"/>
        <v>5</v>
      </c>
      <c r="X132" s="9">
        <f t="shared" si="70"/>
        <v>0</v>
      </c>
      <c r="Y132" s="9">
        <f t="shared" si="70"/>
        <v>5</v>
      </c>
      <c r="Z132" s="21"/>
    </row>
    <row r="133" spans="1:26" s="1" customFormat="1" ht="45.75" customHeight="1">
      <c r="A133" s="9" t="s">
        <v>135</v>
      </c>
      <c r="B133" s="9">
        <f t="shared" si="71"/>
        <v>5.5</v>
      </c>
      <c r="C133" s="9"/>
      <c r="D133" s="9">
        <v>0.5</v>
      </c>
      <c r="E133" s="9">
        <f t="shared" si="72"/>
        <v>5</v>
      </c>
      <c r="F133" s="9"/>
      <c r="G133" s="9">
        <v>5</v>
      </c>
      <c r="H133" s="9">
        <f t="shared" si="65"/>
        <v>10</v>
      </c>
      <c r="I133" s="9"/>
      <c r="J133" s="9">
        <v>2.5</v>
      </c>
      <c r="K133" s="9">
        <f t="shared" si="66"/>
        <v>7.5</v>
      </c>
      <c r="L133" s="9"/>
      <c r="M133" s="9">
        <v>7.5</v>
      </c>
      <c r="N133" s="9">
        <f t="shared" si="49"/>
        <v>9.7</v>
      </c>
      <c r="O133" s="9"/>
      <c r="P133" s="9">
        <v>2.4</v>
      </c>
      <c r="Q133" s="9">
        <f t="shared" si="48"/>
        <v>7.3</v>
      </c>
      <c r="R133" s="9"/>
      <c r="S133" s="9">
        <v>7.3</v>
      </c>
      <c r="T133" s="9">
        <f t="shared" si="67"/>
        <v>4.5</v>
      </c>
      <c r="U133" s="9">
        <f t="shared" si="68"/>
        <v>0</v>
      </c>
      <c r="V133" s="9">
        <f t="shared" si="68"/>
        <v>2</v>
      </c>
      <c r="W133" s="9">
        <f t="shared" si="69"/>
        <v>2.5</v>
      </c>
      <c r="X133" s="9">
        <f t="shared" si="70"/>
        <v>0</v>
      </c>
      <c r="Y133" s="9">
        <f t="shared" si="70"/>
        <v>2.5</v>
      </c>
      <c r="Z133" s="21"/>
    </row>
    <row r="134" spans="1:26" s="1" customFormat="1" ht="28.5" customHeight="1">
      <c r="A134" s="9" t="s">
        <v>136</v>
      </c>
      <c r="B134" s="9">
        <f t="shared" si="71"/>
        <v>100</v>
      </c>
      <c r="C134" s="9"/>
      <c r="D134" s="9">
        <v>50</v>
      </c>
      <c r="E134" s="9">
        <f t="shared" si="72"/>
        <v>50</v>
      </c>
      <c r="F134" s="9"/>
      <c r="G134" s="9">
        <v>50</v>
      </c>
      <c r="H134" s="9">
        <f t="shared" si="65"/>
        <v>100</v>
      </c>
      <c r="I134" s="9"/>
      <c r="J134" s="9">
        <v>50</v>
      </c>
      <c r="K134" s="9">
        <f t="shared" si="66"/>
        <v>50</v>
      </c>
      <c r="L134" s="9"/>
      <c r="M134" s="9">
        <v>50</v>
      </c>
      <c r="N134" s="9">
        <f t="shared" si="49"/>
        <v>86</v>
      </c>
      <c r="O134" s="9">
        <v>6</v>
      </c>
      <c r="P134" s="9">
        <v>40</v>
      </c>
      <c r="Q134" s="9">
        <f aca="true" t="shared" si="73" ref="Q134:Q145">SUM(R134:S134)</f>
        <v>40</v>
      </c>
      <c r="R134" s="9"/>
      <c r="S134" s="9">
        <v>40</v>
      </c>
      <c r="T134" s="9">
        <f t="shared" si="67"/>
        <v>0</v>
      </c>
      <c r="U134" s="9">
        <f t="shared" si="68"/>
        <v>0</v>
      </c>
      <c r="V134" s="9">
        <f t="shared" si="68"/>
        <v>0</v>
      </c>
      <c r="W134" s="9">
        <f t="shared" si="69"/>
        <v>0</v>
      </c>
      <c r="X134" s="9">
        <f t="shared" si="70"/>
        <v>0</v>
      </c>
      <c r="Y134" s="9">
        <f t="shared" si="70"/>
        <v>0</v>
      </c>
      <c r="Z134" s="21"/>
    </row>
    <row r="135" spans="1:26" s="1" customFormat="1" ht="39" customHeight="1">
      <c r="A135" s="9" t="s">
        <v>137</v>
      </c>
      <c r="B135" s="9">
        <f t="shared" si="71"/>
        <v>247</v>
      </c>
      <c r="C135" s="9"/>
      <c r="D135" s="9">
        <v>47</v>
      </c>
      <c r="E135" s="9">
        <f t="shared" si="72"/>
        <v>200</v>
      </c>
      <c r="F135" s="9">
        <v>80</v>
      </c>
      <c r="G135" s="9">
        <v>120</v>
      </c>
      <c r="H135" s="9">
        <f t="shared" si="65"/>
        <v>120</v>
      </c>
      <c r="I135" s="9"/>
      <c r="J135" s="9">
        <v>15</v>
      </c>
      <c r="K135" s="9">
        <f t="shared" si="66"/>
        <v>105</v>
      </c>
      <c r="L135" s="9">
        <v>45</v>
      </c>
      <c r="M135" s="9">
        <v>60</v>
      </c>
      <c r="N135" s="9">
        <f t="shared" si="49"/>
        <v>99.3</v>
      </c>
      <c r="O135" s="9"/>
      <c r="P135" s="9">
        <v>9.3</v>
      </c>
      <c r="Q135" s="9">
        <f t="shared" si="73"/>
        <v>90</v>
      </c>
      <c r="R135" s="9">
        <v>50</v>
      </c>
      <c r="S135" s="9">
        <v>40</v>
      </c>
      <c r="T135" s="9">
        <f t="shared" si="67"/>
        <v>-127</v>
      </c>
      <c r="U135" s="9">
        <f t="shared" si="68"/>
        <v>0</v>
      </c>
      <c r="V135" s="9">
        <f t="shared" si="68"/>
        <v>-32</v>
      </c>
      <c r="W135" s="9">
        <f t="shared" si="69"/>
        <v>-95</v>
      </c>
      <c r="X135" s="9">
        <f t="shared" si="70"/>
        <v>-35</v>
      </c>
      <c r="Y135" s="9">
        <f t="shared" si="70"/>
        <v>-60</v>
      </c>
      <c r="Z135" s="21"/>
    </row>
    <row r="136" spans="1:26" s="1" customFormat="1" ht="54" customHeight="1">
      <c r="A136" s="9" t="s">
        <v>138</v>
      </c>
      <c r="B136" s="9">
        <f t="shared" si="71"/>
        <v>124.3</v>
      </c>
      <c r="C136" s="9"/>
      <c r="D136" s="9">
        <v>92.3</v>
      </c>
      <c r="E136" s="9">
        <f t="shared" si="72"/>
        <v>32</v>
      </c>
      <c r="F136" s="9"/>
      <c r="G136" s="9">
        <v>32</v>
      </c>
      <c r="H136" s="9">
        <f t="shared" si="65"/>
        <v>242.29999999999998</v>
      </c>
      <c r="I136" s="9">
        <v>3</v>
      </c>
      <c r="J136" s="9">
        <v>90.6</v>
      </c>
      <c r="K136" s="9">
        <f t="shared" si="66"/>
        <v>148.7</v>
      </c>
      <c r="L136" s="9"/>
      <c r="M136" s="9">
        <v>148.7</v>
      </c>
      <c r="N136" s="9">
        <f t="shared" si="49"/>
        <v>216.5</v>
      </c>
      <c r="O136" s="9"/>
      <c r="P136" s="9">
        <v>75.8</v>
      </c>
      <c r="Q136" s="9">
        <f t="shared" si="73"/>
        <v>140.7</v>
      </c>
      <c r="R136" s="9"/>
      <c r="S136" s="9">
        <v>140.7</v>
      </c>
      <c r="T136" s="9">
        <f t="shared" si="67"/>
        <v>117.99999999999999</v>
      </c>
      <c r="U136" s="9">
        <f t="shared" si="68"/>
        <v>3</v>
      </c>
      <c r="V136" s="9">
        <f t="shared" si="68"/>
        <v>-1.7000000000000028</v>
      </c>
      <c r="W136" s="9">
        <f t="shared" si="69"/>
        <v>116.69999999999999</v>
      </c>
      <c r="X136" s="9">
        <f t="shared" si="70"/>
        <v>0</v>
      </c>
      <c r="Y136" s="9">
        <f t="shared" si="70"/>
        <v>116.69999999999999</v>
      </c>
      <c r="Z136" s="21"/>
    </row>
    <row r="137" spans="1:26" s="1" customFormat="1" ht="67.5" customHeight="1">
      <c r="A137" s="9" t="s">
        <v>139</v>
      </c>
      <c r="B137" s="9">
        <f t="shared" si="71"/>
        <v>42</v>
      </c>
      <c r="C137" s="9"/>
      <c r="D137" s="9">
        <v>23</v>
      </c>
      <c r="E137" s="9">
        <f t="shared" si="72"/>
        <v>19</v>
      </c>
      <c r="F137" s="9"/>
      <c r="G137" s="9">
        <v>19</v>
      </c>
      <c r="H137" s="9">
        <f t="shared" si="65"/>
        <v>42</v>
      </c>
      <c r="I137" s="9"/>
      <c r="J137" s="9">
        <v>23</v>
      </c>
      <c r="K137" s="9">
        <f t="shared" si="66"/>
        <v>19</v>
      </c>
      <c r="L137" s="9"/>
      <c r="M137" s="9">
        <v>19</v>
      </c>
      <c r="N137" s="9">
        <f t="shared" si="49"/>
        <v>42</v>
      </c>
      <c r="O137" s="9">
        <v>5</v>
      </c>
      <c r="P137" s="9">
        <v>18</v>
      </c>
      <c r="Q137" s="9">
        <f t="shared" si="73"/>
        <v>19</v>
      </c>
      <c r="R137" s="9"/>
      <c r="S137" s="9">
        <v>19</v>
      </c>
      <c r="T137" s="9">
        <f t="shared" si="67"/>
        <v>0</v>
      </c>
      <c r="U137" s="9">
        <f t="shared" si="68"/>
        <v>0</v>
      </c>
      <c r="V137" s="9">
        <f t="shared" si="68"/>
        <v>0</v>
      </c>
      <c r="W137" s="9">
        <f t="shared" si="69"/>
        <v>0</v>
      </c>
      <c r="X137" s="9">
        <f t="shared" si="70"/>
        <v>0</v>
      </c>
      <c r="Y137" s="9">
        <f t="shared" si="70"/>
        <v>0</v>
      </c>
      <c r="Z137" s="21"/>
    </row>
    <row r="138" spans="1:26" s="1" customFormat="1" ht="51" customHeight="1">
      <c r="A138" s="9" t="s">
        <v>140</v>
      </c>
      <c r="B138" s="9">
        <f t="shared" si="71"/>
        <v>65</v>
      </c>
      <c r="C138" s="9">
        <v>10</v>
      </c>
      <c r="D138" s="9">
        <v>30</v>
      </c>
      <c r="E138" s="9">
        <f t="shared" si="72"/>
        <v>25</v>
      </c>
      <c r="F138" s="9"/>
      <c r="G138" s="9">
        <v>25</v>
      </c>
      <c r="H138" s="9">
        <f t="shared" si="65"/>
        <v>33</v>
      </c>
      <c r="I138" s="9">
        <v>12</v>
      </c>
      <c r="J138" s="9">
        <v>9</v>
      </c>
      <c r="K138" s="9">
        <f t="shared" si="66"/>
        <v>12</v>
      </c>
      <c r="L138" s="9"/>
      <c r="M138" s="9">
        <v>12</v>
      </c>
      <c r="N138" s="9">
        <f t="shared" si="49"/>
        <v>28.5</v>
      </c>
      <c r="O138" s="9">
        <v>10</v>
      </c>
      <c r="P138" s="9">
        <v>8.5</v>
      </c>
      <c r="Q138" s="9">
        <f t="shared" si="73"/>
        <v>10</v>
      </c>
      <c r="R138" s="9"/>
      <c r="S138" s="9">
        <v>10</v>
      </c>
      <c r="T138" s="9">
        <f t="shared" si="67"/>
        <v>-32</v>
      </c>
      <c r="U138" s="9">
        <f t="shared" si="68"/>
        <v>2</v>
      </c>
      <c r="V138" s="9">
        <f t="shared" si="68"/>
        <v>-21</v>
      </c>
      <c r="W138" s="9">
        <f t="shared" si="69"/>
        <v>-13</v>
      </c>
      <c r="X138" s="9">
        <f t="shared" si="70"/>
        <v>0</v>
      </c>
      <c r="Y138" s="9">
        <f t="shared" si="70"/>
        <v>-13</v>
      </c>
      <c r="Z138" s="21"/>
    </row>
    <row r="139" spans="1:26" s="1" customFormat="1" ht="84" customHeight="1">
      <c r="A139" s="9" t="s">
        <v>141</v>
      </c>
      <c r="B139" s="9">
        <f t="shared" si="71"/>
        <v>24.200000000000003</v>
      </c>
      <c r="C139" s="9"/>
      <c r="D139" s="9">
        <v>17.8</v>
      </c>
      <c r="E139" s="9">
        <f t="shared" si="72"/>
        <v>6.4</v>
      </c>
      <c r="F139" s="9"/>
      <c r="G139" s="9">
        <v>6.4</v>
      </c>
      <c r="H139" s="9">
        <f t="shared" si="65"/>
        <v>17.5</v>
      </c>
      <c r="I139" s="9"/>
      <c r="J139" s="9">
        <v>12</v>
      </c>
      <c r="K139" s="9">
        <f t="shared" si="66"/>
        <v>5.5</v>
      </c>
      <c r="L139" s="9"/>
      <c r="M139" s="9">
        <v>5.5</v>
      </c>
      <c r="N139" s="9">
        <f t="shared" si="49"/>
        <v>16</v>
      </c>
      <c r="O139" s="9"/>
      <c r="P139" s="9">
        <v>11</v>
      </c>
      <c r="Q139" s="9">
        <f t="shared" si="73"/>
        <v>5</v>
      </c>
      <c r="R139" s="9"/>
      <c r="S139" s="9">
        <v>5</v>
      </c>
      <c r="T139" s="9">
        <f t="shared" si="67"/>
        <v>-6.700000000000001</v>
      </c>
      <c r="U139" s="9">
        <f t="shared" si="68"/>
        <v>0</v>
      </c>
      <c r="V139" s="9">
        <f t="shared" si="68"/>
        <v>-5.800000000000001</v>
      </c>
      <c r="W139" s="9">
        <f t="shared" si="69"/>
        <v>-0.9000000000000004</v>
      </c>
      <c r="X139" s="9">
        <f t="shared" si="70"/>
        <v>0</v>
      </c>
      <c r="Y139" s="9">
        <f t="shared" si="70"/>
        <v>-0.9000000000000004</v>
      </c>
      <c r="Z139" s="21"/>
    </row>
    <row r="140" spans="1:26" s="1" customFormat="1" ht="96" customHeight="1">
      <c r="A140" s="9" t="s">
        <v>142</v>
      </c>
      <c r="B140" s="9">
        <f t="shared" si="71"/>
        <v>65</v>
      </c>
      <c r="C140" s="9">
        <v>5</v>
      </c>
      <c r="D140" s="9">
        <v>35</v>
      </c>
      <c r="E140" s="9">
        <f t="shared" si="72"/>
        <v>25</v>
      </c>
      <c r="F140" s="9"/>
      <c r="G140" s="9">
        <v>25</v>
      </c>
      <c r="H140" s="9">
        <f t="shared" si="65"/>
        <v>40</v>
      </c>
      <c r="I140" s="9">
        <v>5</v>
      </c>
      <c r="J140" s="9">
        <v>20</v>
      </c>
      <c r="K140" s="9">
        <f t="shared" si="66"/>
        <v>15</v>
      </c>
      <c r="L140" s="9"/>
      <c r="M140" s="9">
        <v>15</v>
      </c>
      <c r="N140" s="9">
        <f t="shared" si="49"/>
        <v>30</v>
      </c>
      <c r="O140" s="9">
        <v>5</v>
      </c>
      <c r="P140" s="9">
        <v>15</v>
      </c>
      <c r="Q140" s="9">
        <f t="shared" si="73"/>
        <v>10</v>
      </c>
      <c r="R140" s="9"/>
      <c r="S140" s="9">
        <v>10</v>
      </c>
      <c r="T140" s="9">
        <f t="shared" si="67"/>
        <v>-25</v>
      </c>
      <c r="U140" s="9">
        <f t="shared" si="68"/>
        <v>0</v>
      </c>
      <c r="V140" s="9">
        <f t="shared" si="68"/>
        <v>-15</v>
      </c>
      <c r="W140" s="9">
        <f t="shared" si="69"/>
        <v>-10</v>
      </c>
      <c r="X140" s="9">
        <f t="shared" si="70"/>
        <v>0</v>
      </c>
      <c r="Y140" s="9">
        <f t="shared" si="70"/>
        <v>-10</v>
      </c>
      <c r="Z140" s="21"/>
    </row>
    <row r="141" spans="1:26" s="1" customFormat="1" ht="69" customHeight="1">
      <c r="A141" s="9" t="s">
        <v>143</v>
      </c>
      <c r="B141" s="9">
        <f t="shared" si="71"/>
        <v>67.6</v>
      </c>
      <c r="C141" s="9"/>
      <c r="D141" s="9">
        <v>33.2</v>
      </c>
      <c r="E141" s="9">
        <f t="shared" si="72"/>
        <v>34.4</v>
      </c>
      <c r="F141" s="9"/>
      <c r="G141" s="9">
        <v>34.4</v>
      </c>
      <c r="H141" s="9">
        <f t="shared" si="65"/>
        <v>59</v>
      </c>
      <c r="I141" s="9"/>
      <c r="J141" s="9">
        <v>25</v>
      </c>
      <c r="K141" s="9">
        <f t="shared" si="66"/>
        <v>34</v>
      </c>
      <c r="L141" s="9"/>
      <c r="M141" s="9">
        <v>34</v>
      </c>
      <c r="N141" s="9">
        <f t="shared" si="49"/>
        <v>20.2</v>
      </c>
      <c r="O141" s="9">
        <v>5.2</v>
      </c>
      <c r="P141" s="9">
        <v>2</v>
      </c>
      <c r="Q141" s="9">
        <f t="shared" si="73"/>
        <v>13</v>
      </c>
      <c r="R141" s="9"/>
      <c r="S141" s="9">
        <v>13</v>
      </c>
      <c r="T141" s="9">
        <f t="shared" si="67"/>
        <v>-8.600000000000001</v>
      </c>
      <c r="U141" s="9">
        <f t="shared" si="68"/>
        <v>0</v>
      </c>
      <c r="V141" s="9">
        <f t="shared" si="68"/>
        <v>-8.200000000000003</v>
      </c>
      <c r="W141" s="9">
        <f t="shared" si="69"/>
        <v>-0.3999999999999986</v>
      </c>
      <c r="X141" s="9">
        <f t="shared" si="70"/>
        <v>0</v>
      </c>
      <c r="Y141" s="9">
        <f t="shared" si="70"/>
        <v>-0.3999999999999986</v>
      </c>
      <c r="Z141" s="21"/>
    </row>
    <row r="142" spans="1:26" s="1" customFormat="1" ht="64.5" customHeight="1">
      <c r="A142" s="9" t="s">
        <v>144</v>
      </c>
      <c r="B142" s="9">
        <f t="shared" si="71"/>
        <v>55</v>
      </c>
      <c r="C142" s="9">
        <v>20</v>
      </c>
      <c r="D142" s="9">
        <v>17</v>
      </c>
      <c r="E142" s="9">
        <f t="shared" si="72"/>
        <v>18</v>
      </c>
      <c r="F142" s="9"/>
      <c r="G142" s="9">
        <v>18</v>
      </c>
      <c r="H142" s="9">
        <f t="shared" si="65"/>
        <v>34.5</v>
      </c>
      <c r="I142" s="9">
        <v>17.5</v>
      </c>
      <c r="J142" s="9">
        <v>9</v>
      </c>
      <c r="K142" s="9">
        <f t="shared" si="66"/>
        <v>8</v>
      </c>
      <c r="L142" s="9"/>
      <c r="M142" s="9">
        <v>8</v>
      </c>
      <c r="N142" s="9">
        <f>SUM(O142,P142,Q142,)</f>
        <v>26</v>
      </c>
      <c r="O142" s="9">
        <v>17</v>
      </c>
      <c r="P142" s="9">
        <v>5</v>
      </c>
      <c r="Q142" s="9">
        <f t="shared" si="73"/>
        <v>4</v>
      </c>
      <c r="R142" s="9"/>
      <c r="S142" s="9">
        <v>4</v>
      </c>
      <c r="T142" s="9">
        <f t="shared" si="67"/>
        <v>-20.5</v>
      </c>
      <c r="U142" s="9">
        <f t="shared" si="68"/>
        <v>-2.5</v>
      </c>
      <c r="V142" s="9">
        <f t="shared" si="68"/>
        <v>-8</v>
      </c>
      <c r="W142" s="9">
        <f t="shared" si="69"/>
        <v>-10</v>
      </c>
      <c r="X142" s="9">
        <f t="shared" si="70"/>
        <v>0</v>
      </c>
      <c r="Y142" s="9">
        <f t="shared" si="70"/>
        <v>-10</v>
      </c>
      <c r="Z142" s="21"/>
    </row>
    <row r="143" spans="1:26" s="1" customFormat="1" ht="43.5" customHeight="1">
      <c r="A143" s="9" t="s">
        <v>145</v>
      </c>
      <c r="B143" s="9">
        <f t="shared" si="71"/>
        <v>32.6</v>
      </c>
      <c r="C143" s="9"/>
      <c r="D143" s="9">
        <v>18.6</v>
      </c>
      <c r="E143" s="9">
        <f t="shared" si="72"/>
        <v>14</v>
      </c>
      <c r="F143" s="9"/>
      <c r="G143" s="9">
        <v>14</v>
      </c>
      <c r="H143" s="9">
        <f t="shared" si="65"/>
        <v>48.2</v>
      </c>
      <c r="I143" s="9"/>
      <c r="J143" s="9">
        <v>21.6</v>
      </c>
      <c r="K143" s="9">
        <f t="shared" si="66"/>
        <v>26.6</v>
      </c>
      <c r="L143" s="9"/>
      <c r="M143" s="9">
        <v>26.6</v>
      </c>
      <c r="N143" s="9">
        <f>SUM(O143,P143,Q143,)</f>
        <v>35</v>
      </c>
      <c r="O143" s="9"/>
      <c r="P143" s="9">
        <v>15</v>
      </c>
      <c r="Q143" s="9">
        <f t="shared" si="73"/>
        <v>20</v>
      </c>
      <c r="R143" s="9"/>
      <c r="S143" s="9">
        <v>20</v>
      </c>
      <c r="T143" s="9">
        <f t="shared" si="67"/>
        <v>15.600000000000001</v>
      </c>
      <c r="U143" s="9">
        <f t="shared" si="68"/>
        <v>0</v>
      </c>
      <c r="V143" s="9">
        <f t="shared" si="68"/>
        <v>3</v>
      </c>
      <c r="W143" s="9">
        <f t="shared" si="69"/>
        <v>12.600000000000001</v>
      </c>
      <c r="X143" s="9">
        <f t="shared" si="70"/>
        <v>0</v>
      </c>
      <c r="Y143" s="9">
        <f t="shared" si="70"/>
        <v>12.600000000000001</v>
      </c>
      <c r="Z143" s="21"/>
    </row>
    <row r="144" spans="1:26" s="1" customFormat="1" ht="60.75" customHeight="1">
      <c r="A144" s="9" t="s">
        <v>146</v>
      </c>
      <c r="B144" s="9">
        <f t="shared" si="71"/>
        <v>6</v>
      </c>
      <c r="C144" s="9"/>
      <c r="D144" s="9">
        <v>3</v>
      </c>
      <c r="E144" s="9">
        <f t="shared" si="72"/>
        <v>3</v>
      </c>
      <c r="F144" s="9"/>
      <c r="G144" s="9">
        <v>3</v>
      </c>
      <c r="H144" s="9">
        <f t="shared" si="65"/>
        <v>5.8</v>
      </c>
      <c r="I144" s="9"/>
      <c r="J144" s="9">
        <v>1.8</v>
      </c>
      <c r="K144" s="9">
        <f t="shared" si="66"/>
        <v>4</v>
      </c>
      <c r="L144" s="9"/>
      <c r="M144" s="9">
        <v>4</v>
      </c>
      <c r="N144" s="9">
        <f>SUM(O144,P144,Q144,)</f>
        <v>5.2</v>
      </c>
      <c r="O144" s="9"/>
      <c r="P144" s="9">
        <v>1.6</v>
      </c>
      <c r="Q144" s="9">
        <f t="shared" si="73"/>
        <v>3.6</v>
      </c>
      <c r="R144" s="9"/>
      <c r="S144" s="9">
        <v>3.6</v>
      </c>
      <c r="T144" s="9">
        <f t="shared" si="67"/>
        <v>-0.19999999999999996</v>
      </c>
      <c r="U144" s="9">
        <f t="shared" si="68"/>
        <v>0</v>
      </c>
      <c r="V144" s="9">
        <f t="shared" si="68"/>
        <v>-1.2</v>
      </c>
      <c r="W144" s="9">
        <f t="shared" si="69"/>
        <v>1</v>
      </c>
      <c r="X144" s="9">
        <f t="shared" si="70"/>
        <v>0</v>
      </c>
      <c r="Y144" s="9">
        <f t="shared" si="70"/>
        <v>1</v>
      </c>
      <c r="Z144" s="21"/>
    </row>
    <row r="145" spans="1:26" s="1" customFormat="1" ht="79.5" customHeight="1">
      <c r="A145" s="9" t="s">
        <v>147</v>
      </c>
      <c r="B145" s="9">
        <f t="shared" si="71"/>
        <v>0.8</v>
      </c>
      <c r="C145" s="9"/>
      <c r="D145" s="9">
        <v>0.8</v>
      </c>
      <c r="E145" s="9">
        <f t="shared" si="72"/>
        <v>0</v>
      </c>
      <c r="F145" s="9"/>
      <c r="G145" s="9"/>
      <c r="H145" s="9">
        <f t="shared" si="65"/>
        <v>0.8</v>
      </c>
      <c r="I145" s="9"/>
      <c r="J145" s="9">
        <v>0.8</v>
      </c>
      <c r="K145" s="9">
        <f t="shared" si="66"/>
        <v>0</v>
      </c>
      <c r="L145" s="9"/>
      <c r="M145" s="9"/>
      <c r="N145" s="9">
        <f>SUM(O145,P145,Q145,)</f>
        <v>0.8</v>
      </c>
      <c r="O145" s="9"/>
      <c r="P145" s="9">
        <v>0.8</v>
      </c>
      <c r="Q145" s="9">
        <f t="shared" si="73"/>
        <v>0</v>
      </c>
      <c r="R145" s="9"/>
      <c r="S145" s="9"/>
      <c r="T145" s="9">
        <f t="shared" si="67"/>
        <v>0</v>
      </c>
      <c r="U145" s="9">
        <f t="shared" si="68"/>
        <v>0</v>
      </c>
      <c r="V145" s="9">
        <f t="shared" si="68"/>
        <v>0</v>
      </c>
      <c r="W145" s="9">
        <f t="shared" si="69"/>
        <v>0</v>
      </c>
      <c r="X145" s="9">
        <f t="shared" si="70"/>
        <v>0</v>
      </c>
      <c r="Y145" s="9">
        <f t="shared" si="70"/>
        <v>0</v>
      </c>
      <c r="Z145" s="21"/>
    </row>
    <row r="146" spans="1:26" s="2" customFormat="1" ht="63" customHeight="1">
      <c r="A146" s="7" t="s">
        <v>148</v>
      </c>
      <c r="B146" s="10">
        <f aca="true" t="shared" si="74" ref="B146:G146">SUM(B6:B6,B10,B22:B23,B30:B145,)</f>
        <v>5970.860000000001</v>
      </c>
      <c r="C146" s="10">
        <f t="shared" si="74"/>
        <v>191.8</v>
      </c>
      <c r="D146" s="10">
        <f t="shared" si="74"/>
        <v>2619.11</v>
      </c>
      <c r="E146" s="10">
        <f t="shared" si="74"/>
        <v>3159.95</v>
      </c>
      <c r="F146" s="10">
        <f t="shared" si="74"/>
        <v>665</v>
      </c>
      <c r="G146" s="10">
        <f t="shared" si="74"/>
        <v>2494.9500000000003</v>
      </c>
      <c r="H146" s="10">
        <f aca="true" t="shared" si="75" ref="H146:M146">SUM(H6:H6,H10,H22:H23,H27:H33,H36:H53,H57:H64,H67:H74,H78:H113,H116:H145,)</f>
        <v>6060.36</v>
      </c>
      <c r="I146" s="10">
        <f t="shared" si="75"/>
        <v>261.73</v>
      </c>
      <c r="J146" s="10">
        <f t="shared" si="75"/>
        <v>2853.3599999999997</v>
      </c>
      <c r="K146" s="10">
        <f t="shared" si="75"/>
        <v>2945.2699999999995</v>
      </c>
      <c r="L146" s="10">
        <f t="shared" si="75"/>
        <v>593</v>
      </c>
      <c r="M146" s="10">
        <f t="shared" si="75"/>
        <v>2352.27</v>
      </c>
      <c r="N146" s="10">
        <f>SUM(N6,N7,N8,N9,N10,N22,N23,N27,N28,N29,N30,N31,N32,N33,N36,N37,N38,N39,N40,N41,N42,N43,N44,)+SUM(N45,N46,N47,N48,N49,N50,N51,N52,N53,N57,N58,N59,N60,N61,N62,N63,N64,N65,)+SUM(N66,N67,N68,N69,N74,N78,N79,N80,N81,N82,N83,N84,N85,N86,N87,N88,N89,N90,N91,N92,N93,N94,N97,)+SUM(N98,N99,N100,N101,N102,N103,N106,N107,N108,N109,N113,N116,N117,N118,N119,N120,N121,N122,N123,N124,N125,N126,N127,N128,)+SUM(N129,N130,N131,N132,N133,N134,N135,N136,N137,N138,N139,N140,N141,N142,N143,N144,N145,)</f>
        <v>4530.586</v>
      </c>
      <c r="O146" s="10">
        <f aca="true" t="shared" si="76" ref="O146:Y146">SUM(O6,O7,O8,O9,O10,O22,O23,O27,O28,O29,O30,O31,O32,O33,O36,O37,O38,O39,O40,O41,O42,O43,O44,)+SUM(O45,O46,O47,O48,O49,O50,O51,O52,O53,O57,O58,O59,O60,O61,O62,O63,O64,O65,)+SUM(O66,O67,O68,O69,O74,O78,O79,O80,O81,O82,O83,O84,O85,O86,O87,O88,O89,O90,O91,O92,O93,O94,O97,)+SUM(O98,O99,O100,O101,O102,O103,O106,O107,O108,O109,O113,O116,O117,O118,O119,O120,O121,O122,O123,O124,O125,O126,O127,O128,)+SUM(O129,O130,O131,O132,O133,O134,O135,O136,O137,O138,O139,O140,O141,O142,O143,O144,O145,)</f>
        <v>392.9</v>
      </c>
      <c r="P146" s="10">
        <f t="shared" si="76"/>
        <v>1751.9500000000003</v>
      </c>
      <c r="Q146" s="10">
        <f t="shared" si="76"/>
        <v>2385.736</v>
      </c>
      <c r="R146" s="10">
        <f t="shared" si="76"/>
        <v>379</v>
      </c>
      <c r="S146" s="10">
        <f t="shared" si="76"/>
        <v>2006.7359999999999</v>
      </c>
      <c r="T146" s="10">
        <f t="shared" si="76"/>
        <v>555.4999999999999</v>
      </c>
      <c r="U146" s="10">
        <f t="shared" si="76"/>
        <v>88.42999999999999</v>
      </c>
      <c r="V146" s="10">
        <f t="shared" si="76"/>
        <v>396.75</v>
      </c>
      <c r="W146" s="10">
        <f t="shared" si="76"/>
        <v>70.31999999999998</v>
      </c>
      <c r="X146" s="10">
        <f t="shared" si="76"/>
        <v>8</v>
      </c>
      <c r="Y146" s="10">
        <f t="shared" si="76"/>
        <v>62.31999999999999</v>
      </c>
      <c r="Z146" s="22"/>
    </row>
    <row r="147" spans="1:26" s="3" customFormat="1" ht="69.75" customHeight="1">
      <c r="A147" s="12" t="s">
        <v>20</v>
      </c>
      <c r="B147" s="13">
        <f>SUM(C147,D147,E147,)</f>
        <v>7</v>
      </c>
      <c r="C147" s="13"/>
      <c r="D147" s="13">
        <v>3</v>
      </c>
      <c r="E147" s="13">
        <f>SUM(F147:G147)</f>
        <v>4</v>
      </c>
      <c r="F147" s="13"/>
      <c r="G147" s="13">
        <v>4</v>
      </c>
      <c r="H147" s="13">
        <f>SUM(I147,J147,K147,)</f>
        <v>8</v>
      </c>
      <c r="I147" s="13"/>
      <c r="J147" s="13">
        <v>3</v>
      </c>
      <c r="K147" s="13">
        <f>SUM(L147:M147)</f>
        <v>5</v>
      </c>
      <c r="L147" s="13"/>
      <c r="M147" s="13">
        <v>5</v>
      </c>
      <c r="N147" s="13">
        <f>SUM(O147,P147,Q147,)</f>
        <v>8</v>
      </c>
      <c r="O147" s="13"/>
      <c r="P147" s="13">
        <v>3</v>
      </c>
      <c r="Q147" s="13">
        <f>SUM(R147:S147)</f>
        <v>5</v>
      </c>
      <c r="R147" s="13"/>
      <c r="S147" s="13">
        <v>5</v>
      </c>
      <c r="T147" s="13">
        <f>SUM(U147,V147,W147,)</f>
        <v>1</v>
      </c>
      <c r="U147" s="13">
        <f>I147-C147</f>
        <v>0</v>
      </c>
      <c r="V147" s="13">
        <f>J147-D147</f>
        <v>0</v>
      </c>
      <c r="W147" s="13">
        <f>SUM(X147:Y147)</f>
        <v>1</v>
      </c>
      <c r="X147" s="13">
        <f>L147-F147</f>
        <v>0</v>
      </c>
      <c r="Y147" s="13">
        <f>M147-G147</f>
        <v>1</v>
      </c>
      <c r="Z147" s="23" t="s">
        <v>21</v>
      </c>
    </row>
    <row r="148" spans="1:26" s="3" customFormat="1" ht="72.75" customHeight="1">
      <c r="A148" s="12" t="s">
        <v>26</v>
      </c>
      <c r="B148" s="13">
        <f>SUM(C148,D148,E148,)</f>
        <v>6</v>
      </c>
      <c r="C148" s="13"/>
      <c r="D148" s="13">
        <v>5</v>
      </c>
      <c r="E148" s="13">
        <f>SUM(F148:G148)</f>
        <v>1</v>
      </c>
      <c r="F148" s="13"/>
      <c r="G148" s="13">
        <v>1</v>
      </c>
      <c r="H148" s="13">
        <f>SUM(I148,J148,K148,)</f>
        <v>5.5</v>
      </c>
      <c r="I148" s="13"/>
      <c r="J148" s="13">
        <v>3.5</v>
      </c>
      <c r="K148" s="13">
        <f>SUM(L148:M148)</f>
        <v>2</v>
      </c>
      <c r="L148" s="13"/>
      <c r="M148" s="13">
        <v>2</v>
      </c>
      <c r="N148" s="13">
        <f>SUM(O148,P148,Q148,)</f>
        <v>5.3</v>
      </c>
      <c r="O148" s="13"/>
      <c r="P148" s="13">
        <v>3.4</v>
      </c>
      <c r="Q148" s="13">
        <f>SUM(R148:S148)</f>
        <v>1.9</v>
      </c>
      <c r="R148" s="13"/>
      <c r="S148" s="13">
        <v>1.9</v>
      </c>
      <c r="T148" s="13">
        <f>SUM(U148,V148,W148,)</f>
        <v>-0.5</v>
      </c>
      <c r="U148" s="13">
        <f>I148-C148</f>
        <v>0</v>
      </c>
      <c r="V148" s="13">
        <f>J148-D148</f>
        <v>-1.5</v>
      </c>
      <c r="W148" s="13">
        <f>SUM(X148:Y148)</f>
        <v>1</v>
      </c>
      <c r="X148" s="13">
        <f>L148-F148</f>
        <v>0</v>
      </c>
      <c r="Y148" s="13">
        <f>M148-G148</f>
        <v>1</v>
      </c>
      <c r="Z148" s="23" t="s">
        <v>21</v>
      </c>
    </row>
    <row r="149" spans="1:26" s="3" customFormat="1" ht="102" customHeight="1">
      <c r="A149" s="12" t="s">
        <v>109</v>
      </c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>
        <f>SUM(O149,P149,Q149,)</f>
        <v>5</v>
      </c>
      <c r="O149" s="13"/>
      <c r="P149" s="13">
        <v>3</v>
      </c>
      <c r="Q149" s="13">
        <f>SUM(R149:S149)</f>
        <v>2</v>
      </c>
      <c r="R149" s="13"/>
      <c r="S149" s="13">
        <v>2</v>
      </c>
      <c r="T149" s="13"/>
      <c r="U149" s="13"/>
      <c r="V149" s="13"/>
      <c r="W149" s="13"/>
      <c r="X149" s="13"/>
      <c r="Y149" s="13"/>
      <c r="Z149" s="23" t="s">
        <v>21</v>
      </c>
    </row>
    <row r="150" spans="1:26" s="3" customFormat="1" ht="58.5" customHeight="1">
      <c r="A150" s="12" t="s">
        <v>115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>
        <f>SUM(O150,P150,Q150,)</f>
        <v>3.6</v>
      </c>
      <c r="O150" s="13"/>
      <c r="P150" s="13"/>
      <c r="Q150" s="13">
        <f>SUM(R150:S150)</f>
        <v>3.6</v>
      </c>
      <c r="R150" s="13"/>
      <c r="S150" s="13">
        <v>3.6</v>
      </c>
      <c r="T150" s="13"/>
      <c r="U150" s="13"/>
      <c r="V150" s="13"/>
      <c r="W150" s="13"/>
      <c r="X150" s="13"/>
      <c r="Y150" s="13"/>
      <c r="Z150" s="23" t="s">
        <v>21</v>
      </c>
    </row>
    <row r="151" spans="1:26" s="2" customFormat="1" ht="27.75" customHeight="1">
      <c r="A151" s="26" t="s">
        <v>149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7">
        <f>O151+P151+Q151</f>
        <v>2355.8</v>
      </c>
      <c r="O151" s="7">
        <v>3</v>
      </c>
      <c r="P151" s="7">
        <v>1038.4</v>
      </c>
      <c r="Q151" s="7">
        <f>R151+S151</f>
        <v>1314.4</v>
      </c>
      <c r="R151" s="7">
        <v>186</v>
      </c>
      <c r="S151" s="7">
        <v>1128.4</v>
      </c>
      <c r="T151" s="10">
        <f aca="true" t="shared" si="77" ref="T151:Y151">T146-T147-T148-T149-T150</f>
        <v>554.9999999999999</v>
      </c>
      <c r="U151" s="10">
        <f t="shared" si="77"/>
        <v>88.42999999999999</v>
      </c>
      <c r="V151" s="10">
        <f t="shared" si="77"/>
        <v>398.25</v>
      </c>
      <c r="W151" s="10">
        <f t="shared" si="77"/>
        <v>68.31999999999998</v>
      </c>
      <c r="X151" s="10">
        <f t="shared" si="77"/>
        <v>8</v>
      </c>
      <c r="Y151" s="10">
        <f t="shared" si="77"/>
        <v>60.31999999999999</v>
      </c>
      <c r="Z151" s="22"/>
    </row>
    <row r="152" spans="1:26" ht="118.5" customHeight="1">
      <c r="A152" s="27" t="s">
        <v>150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</sheetData>
  <sheetProtection/>
  <mergeCells count="25">
    <mergeCell ref="A1:Z1"/>
    <mergeCell ref="M2:Z2"/>
    <mergeCell ref="B3:G3"/>
    <mergeCell ref="H3:M3"/>
    <mergeCell ref="N3:S3"/>
    <mergeCell ref="T3:Y3"/>
    <mergeCell ref="E4:G4"/>
    <mergeCell ref="K4:M4"/>
    <mergeCell ref="Q4:S4"/>
    <mergeCell ref="W4:Y4"/>
    <mergeCell ref="A152:Z152"/>
    <mergeCell ref="A3:A5"/>
    <mergeCell ref="B4:B5"/>
    <mergeCell ref="C4:C5"/>
    <mergeCell ref="D4:D5"/>
    <mergeCell ref="H4:H5"/>
    <mergeCell ref="I4:I5"/>
    <mergeCell ref="J4:J5"/>
    <mergeCell ref="N4:N5"/>
    <mergeCell ref="O4:O5"/>
    <mergeCell ref="P4:P5"/>
    <mergeCell ref="T4:T5"/>
    <mergeCell ref="U4:U5"/>
    <mergeCell ref="V4:V5"/>
    <mergeCell ref="Z3:Z5"/>
  </mergeCells>
  <printOptions horizontalCentered="1"/>
  <pageMargins left="0.1968503937007874" right="0.1968503937007874" top="0.3937007874015748" bottom="0.31496062992125984" header="1.220472440944882" footer="0.59055118110236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zxp</cp:lastModifiedBy>
  <cp:lastPrinted>2016-03-30T03:06:07Z</cp:lastPrinted>
  <dcterms:created xsi:type="dcterms:W3CDTF">2014-05-26T08:44:50Z</dcterms:created>
  <dcterms:modified xsi:type="dcterms:W3CDTF">2021-03-23T02:48:38Z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