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tabRatio="601" activeTab="0"/>
  </bookViews>
  <sheets>
    <sheet name="项目统计表" sheetId="1" r:id="rId1"/>
  </sheets>
  <definedNames>
    <definedName name="_xlnm.Print_Area" localSheetId="0">'项目统计表'!$A$1:$L$22</definedName>
    <definedName name="_xlnm.Print_Titles" localSheetId="0">'项目统计表'!$1:$2</definedName>
  </definedNames>
  <calcPr fullCalcOnLoad="1"/>
</workbook>
</file>

<file path=xl/sharedStrings.xml><?xml version="1.0" encoding="utf-8"?>
<sst xmlns="http://schemas.openxmlformats.org/spreadsheetml/2006/main" count="89" uniqueCount="58">
  <si>
    <t>勐海县勐阿镇2017年脱贫攻坚产业发展项目实施统计表</t>
  </si>
  <si>
    <t>项目分类</t>
  </si>
  <si>
    <t>乡镇</t>
  </si>
  <si>
    <t>户数</t>
  </si>
  <si>
    <t>人数</t>
  </si>
  <si>
    <t>单位</t>
  </si>
  <si>
    <t>数量</t>
  </si>
  <si>
    <t>建设内容及规模</t>
  </si>
  <si>
    <t>总投资</t>
  </si>
  <si>
    <t>财政资金</t>
  </si>
  <si>
    <t>整合资金</t>
  </si>
  <si>
    <t>农户自筹</t>
  </si>
  <si>
    <t>挂包部门认领项目资金</t>
  </si>
  <si>
    <t>责任部门</t>
  </si>
  <si>
    <t>产业发展</t>
  </si>
  <si>
    <t>（一）种植业</t>
  </si>
  <si>
    <t>亩</t>
  </si>
  <si>
    <t>1.农业种植业</t>
  </si>
  <si>
    <t xml:space="preserve">  1.1水稻种植</t>
  </si>
  <si>
    <t>勐阿镇</t>
  </si>
  <si>
    <t>350户种植水稻979.8亩，申请财政补助100元/亩，不足部分由农户自筹</t>
  </si>
  <si>
    <t xml:space="preserve">  1.2甘蔗种植</t>
  </si>
  <si>
    <t>261户种植甘蔗682.78亩,申请财政补助450元/亩，不足部分由农户自筹</t>
  </si>
  <si>
    <t xml:space="preserve">  1.3茶叶种植</t>
  </si>
  <si>
    <t>155户种植茶叶380.5亩,申请财政补助326.203元/亩，不足部分由农户自筹</t>
  </si>
  <si>
    <t xml:space="preserve">  1.4玉米种植</t>
  </si>
  <si>
    <t>406户种植玉米2493.35亩,申请财政补助100元/亩，不足部分由农户自筹</t>
  </si>
  <si>
    <t xml:space="preserve">  1.5薏仁(芦谷）种植</t>
  </si>
  <si>
    <t>5户种植芦谷15.5亩,申请财政补助120元/亩，不足部分由农户自筹</t>
  </si>
  <si>
    <t>1.6  桑种植</t>
  </si>
  <si>
    <t>9户种植桑10亩,申请财政补助800元/亩，不足部分由农户自筹</t>
  </si>
  <si>
    <t xml:space="preserve"> 1.7 黑花生种植</t>
  </si>
  <si>
    <t>9户种植黑花生11.5亩,申请财政补助120元/亩，不足部分由农户自筹</t>
  </si>
  <si>
    <t>1.8 魔芋种植</t>
  </si>
  <si>
    <t>13户种植魔芋19亩,申请财政补助600元/亩，不足部分由农户自筹</t>
  </si>
  <si>
    <t xml:space="preserve"> 2.林业种植业</t>
  </si>
  <si>
    <t xml:space="preserve">  2.1坚果种植</t>
  </si>
  <si>
    <t>116户种植坚果221.4亩，申请财政资金补助500元/亩，不足部分农户自筹。</t>
  </si>
  <si>
    <t>2.2核桃种植</t>
  </si>
  <si>
    <t>90户种植核桃156.2亩，申请财政资金补助260元/亩，不足部分农户自筹。</t>
  </si>
  <si>
    <t>2.3杉松种植</t>
  </si>
  <si>
    <t>24户种植杉松92.6亩，申请财政资金补助60元/亩，不足部分农户自筹。</t>
  </si>
  <si>
    <t>2.4橘子种植</t>
  </si>
  <si>
    <t>52户种植橘子117.7亩，申请财政资金补助500元/亩，不足部分农户自筹。</t>
  </si>
  <si>
    <t>2.5板栗种植</t>
  </si>
  <si>
    <t>64户种植板栗115.6亩，申请财政资金补助200元/亩，不足部分农户自筹。</t>
  </si>
  <si>
    <t>（二）养殖业</t>
  </si>
  <si>
    <t xml:space="preserve"> 1.生猪养殖</t>
  </si>
  <si>
    <t>头</t>
  </si>
  <si>
    <t>523户养殖本地猪1938头，出栏后财政资金补助500元/头</t>
  </si>
  <si>
    <t xml:space="preserve"> 2.肉牛养殖</t>
  </si>
  <si>
    <t>5户养殖仔牛5头，出栏后财政资金补助3000元/头，不足部分农户自筹。</t>
  </si>
  <si>
    <t>3.蜜蜂养殖</t>
  </si>
  <si>
    <t>桶</t>
  </si>
  <si>
    <t>134户养殖蜜蜂1217桶，出栏后财政资金补助50元/桶，不足部分农户自筹。</t>
  </si>
  <si>
    <t>4.肉羊养殖</t>
  </si>
  <si>
    <t>只</t>
  </si>
  <si>
    <t>1户养殖肉羊3只，出栏后财政资金补助1000元/只，不足部分农户自筹。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</si>
</sst>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);[Red]\(0.000\)"/>
    <numFmt numFmtId="178" formatCode="0.0000_);[Red]\(0.0000\)"/>
    <numFmt numFmtId="179" formatCode="0.0000_ "/>
  </numFmts>
  <fonts count="31">
    <font>
      <sz val="12"/>
      <name val="宋体"/>
      <family val="0"/>
    </font>
    <font>
      <sz val="12"/>
      <name val="Times New Roman"/>
      <family val="1"/>
    </font>
    <font>
      <b/>
      <sz val="1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2"/>
      <name val="Times New Roman"/>
      <family val="1"/>
    </font>
    <font>
      <sz val="12"/>
      <color indexed="10"/>
      <name val="宋体"/>
      <family val="0"/>
    </font>
    <font>
      <sz val="11"/>
      <name val="Times New Roman"/>
      <family val="1"/>
    </font>
    <font>
      <b/>
      <sz val="20"/>
      <name val="黑体"/>
      <family val="3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2"/>
      <color rgb="FFFF0000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38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0" fontId="0" fillId="0" borderId="0">
      <alignment vertical="center"/>
      <protection/>
    </xf>
    <xf numFmtId="0" fontId="10" fillId="2" borderId="0" applyNumberFormat="0" applyBorder="0" applyAlignment="0" applyProtection="0"/>
    <xf numFmtId="0" fontId="22" fillId="3" borderId="1" applyNumberFormat="0" applyAlignment="0" applyProtection="0"/>
    <xf numFmtId="44" fontId="10" fillId="0" borderId="0" applyFont="0" applyFill="0" applyBorder="0" applyAlignment="0" applyProtection="0"/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1" fontId="1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43" fontId="10" fillId="0" borderId="0" applyFont="0" applyFill="0" applyBorder="0" applyAlignment="0" applyProtection="0"/>
    <xf numFmtId="0" fontId="0" fillId="0" borderId="0">
      <alignment/>
      <protection/>
    </xf>
    <xf numFmtId="0" fontId="28" fillId="5" borderId="0" applyNumberFormat="0" applyBorder="0" applyAlignment="0" applyProtection="0"/>
    <xf numFmtId="0" fontId="16" fillId="4" borderId="0" applyNumberFormat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6" fillId="7" borderId="0" applyNumberFormat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3" applyNumberFormat="0" applyFill="0" applyAlignment="0" applyProtection="0"/>
    <xf numFmtId="0" fontId="0" fillId="0" borderId="0">
      <alignment/>
      <protection/>
    </xf>
    <xf numFmtId="0" fontId="16" fillId="8" borderId="0" applyNumberFormat="0" applyBorder="0" applyAlignment="0" applyProtection="0"/>
    <xf numFmtId="0" fontId="18" fillId="0" borderId="4" applyNumberFormat="0" applyFill="0" applyAlignment="0" applyProtection="0"/>
    <xf numFmtId="0" fontId="0" fillId="0" borderId="0">
      <alignment/>
      <protection/>
    </xf>
    <xf numFmtId="0" fontId="16" fillId="9" borderId="0" applyNumberFormat="0" applyBorder="0" applyAlignment="0" applyProtection="0"/>
    <xf numFmtId="0" fontId="24" fillId="10" borderId="5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10" borderId="1" applyNumberFormat="0" applyAlignment="0" applyProtection="0"/>
    <xf numFmtId="0" fontId="0" fillId="0" borderId="0">
      <alignment/>
      <protection/>
    </xf>
    <xf numFmtId="0" fontId="13" fillId="11" borderId="6" applyNumberFormat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16" fillId="12" borderId="0" applyNumberFormat="0" applyBorder="0" applyAlignment="0" applyProtection="0"/>
    <xf numFmtId="0" fontId="29" fillId="0" borderId="7" applyNumberFormat="0" applyFill="0" applyAlignment="0" applyProtection="0"/>
    <xf numFmtId="0" fontId="15" fillId="0" borderId="0">
      <alignment/>
      <protection/>
    </xf>
    <xf numFmtId="0" fontId="17" fillId="0" borderId="8" applyNumberFormat="0" applyFill="0" applyAlignment="0" applyProtection="0"/>
    <xf numFmtId="0" fontId="23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13" borderId="0" applyNumberFormat="0" applyBorder="0" applyAlignment="0" applyProtection="0"/>
    <xf numFmtId="0" fontId="0" fillId="0" borderId="0">
      <alignment vertical="center"/>
      <protection/>
    </xf>
    <xf numFmtId="0" fontId="10" fillId="14" borderId="0" applyNumberFormat="0" applyBorder="0" applyAlignment="0" applyProtection="0"/>
    <xf numFmtId="0" fontId="16" fillId="15" borderId="0" applyNumberFormat="0" applyBorder="0" applyAlignment="0" applyProtection="0"/>
    <xf numFmtId="0" fontId="10" fillId="16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5" fillId="0" borderId="0">
      <alignment/>
      <protection/>
    </xf>
    <xf numFmtId="0" fontId="10" fillId="7" borderId="0" applyNumberFormat="0" applyBorder="0" applyAlignment="0" applyProtection="0"/>
    <xf numFmtId="0" fontId="16" fillId="18" borderId="0" applyNumberFormat="0" applyBorder="0" applyAlignment="0" applyProtection="0"/>
    <xf numFmtId="0" fontId="0" fillId="0" borderId="0">
      <alignment vertical="center"/>
      <protection/>
    </xf>
    <xf numFmtId="0" fontId="16" fillId="9" borderId="0" applyNumberFormat="0" applyBorder="0" applyAlignment="0" applyProtection="0"/>
    <xf numFmtId="0" fontId="10" fillId="19" borderId="0" applyNumberFormat="0" applyBorder="0" applyAlignment="0" applyProtection="0"/>
    <xf numFmtId="0" fontId="0" fillId="0" borderId="0">
      <alignment/>
      <protection/>
    </xf>
    <xf numFmtId="0" fontId="10" fillId="19" borderId="0" applyNumberFormat="0" applyBorder="0" applyAlignment="0" applyProtection="0"/>
    <xf numFmtId="0" fontId="16" fillId="20" borderId="0" applyNumberFormat="0" applyBorder="0" applyAlignment="0" applyProtection="0"/>
    <xf numFmtId="0" fontId="0" fillId="0" borderId="0">
      <alignment/>
      <protection/>
    </xf>
    <xf numFmtId="0" fontId="10" fillId="17" borderId="0" applyNumberFormat="0" applyBorder="0" applyAlignment="0" applyProtection="0"/>
    <xf numFmtId="0" fontId="0" fillId="0" borderId="0">
      <alignment/>
      <protection/>
    </xf>
    <xf numFmtId="0" fontId="16" fillId="20" borderId="0" applyNumberFormat="0" applyBorder="0" applyAlignment="0" applyProtection="0"/>
    <xf numFmtId="0" fontId="0" fillId="0" borderId="0">
      <alignment vertical="center"/>
      <protection/>
    </xf>
    <xf numFmtId="0" fontId="16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22" borderId="0" applyNumberFormat="0" applyBorder="0" applyAlignment="0" applyProtection="0"/>
    <xf numFmtId="0" fontId="0" fillId="0" borderId="0">
      <alignment/>
      <protection/>
    </xf>
    <xf numFmtId="0" fontId="16" fillId="23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42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2" fillId="1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1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0" fillId="0" borderId="0" xfId="0" applyFont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0" fontId="9" fillId="24" borderId="9" xfId="0" applyFont="1" applyFill="1" applyBorder="1" applyAlignment="1">
      <alignment horizontal="center" vertical="center" wrapText="1"/>
    </xf>
    <xf numFmtId="0" fontId="9" fillId="24" borderId="9" xfId="0" applyNumberFormat="1" applyFont="1" applyFill="1" applyBorder="1" applyAlignment="1">
      <alignment horizontal="center" vertical="center" wrapText="1"/>
    </xf>
    <xf numFmtId="178" fontId="9" fillId="24" borderId="9" xfId="0" applyNumberFormat="1" applyFont="1" applyFill="1" applyBorder="1" applyAlignment="1">
      <alignment horizontal="center" vertical="center" wrapText="1"/>
    </xf>
    <xf numFmtId="0" fontId="9" fillId="25" borderId="9" xfId="0" applyFont="1" applyFill="1" applyBorder="1" applyAlignment="1">
      <alignment horizontal="center" vertical="center" wrapText="1"/>
    </xf>
    <xf numFmtId="0" fontId="9" fillId="25" borderId="9" xfId="0" applyNumberFormat="1" applyFont="1" applyFill="1" applyBorder="1" applyAlignment="1">
      <alignment horizontal="center" vertical="center" wrapText="1"/>
    </xf>
    <xf numFmtId="178" fontId="9" fillId="25" borderId="9" xfId="0" applyNumberFormat="1" applyFont="1" applyFill="1" applyBorder="1" applyAlignment="1">
      <alignment horizontal="center" vertical="center" wrapText="1"/>
    </xf>
    <xf numFmtId="0" fontId="9" fillId="26" borderId="9" xfId="0" applyFont="1" applyFill="1" applyBorder="1" applyAlignment="1">
      <alignment horizontal="center" vertical="center" wrapText="1"/>
    </xf>
    <xf numFmtId="0" fontId="9" fillId="26" borderId="9" xfId="0" applyNumberFormat="1" applyFont="1" applyFill="1" applyBorder="1" applyAlignment="1">
      <alignment horizontal="center" vertical="center" wrapText="1"/>
    </xf>
    <xf numFmtId="178" fontId="9" fillId="26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178" fontId="9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177" fontId="9" fillId="24" borderId="9" xfId="0" applyNumberFormat="1" applyFont="1" applyFill="1" applyBorder="1" applyAlignment="1">
      <alignment horizontal="center" vertical="center" wrapText="1"/>
    </xf>
    <xf numFmtId="177" fontId="9" fillId="25" borderId="9" xfId="0" applyNumberFormat="1" applyFont="1" applyFill="1" applyBorder="1" applyAlignment="1">
      <alignment horizontal="center" vertical="center" wrapText="1"/>
    </xf>
    <xf numFmtId="177" fontId="9" fillId="26" borderId="9" xfId="0" applyNumberFormat="1" applyFont="1" applyFill="1" applyBorder="1" applyAlignment="1">
      <alignment horizontal="center" vertical="center" wrapText="1"/>
    </xf>
    <xf numFmtId="177" fontId="9" fillId="0" borderId="9" xfId="0" applyNumberFormat="1" applyFont="1" applyFill="1" applyBorder="1" applyAlignment="1">
      <alignment horizontal="center" vertical="center" wrapText="1"/>
    </xf>
    <xf numFmtId="179" fontId="9" fillId="0" borderId="9" xfId="0" applyNumberFormat="1" applyFont="1" applyFill="1" applyBorder="1" applyAlignment="1">
      <alignment horizontal="center" vertical="center" wrapText="1"/>
    </xf>
  </cellXfs>
  <cellStyles count="368">
    <cellStyle name="Normal" xfId="0"/>
    <cellStyle name="Currency [0]" xfId="15"/>
    <cellStyle name="常规 3 27" xfId="16"/>
    <cellStyle name="20% - 强调文字颜色 3" xfId="17"/>
    <cellStyle name="输入" xfId="18"/>
    <cellStyle name="Currency" xfId="19"/>
    <cellStyle name="常规 21 2 3" xfId="20"/>
    <cellStyle name="常规 10 3" xfId="21"/>
    <cellStyle name="常规 3 14" xfId="22"/>
    <cellStyle name="Comma [0]" xfId="23"/>
    <cellStyle name="常规 2 31" xfId="24"/>
    <cellStyle name="常规 2 26" xfId="25"/>
    <cellStyle name="40% - 强调文字颜色 3" xfId="26"/>
    <cellStyle name="常规 26 2" xfId="27"/>
    <cellStyle name="Comma" xfId="28"/>
    <cellStyle name="常规 7 3" xfId="29"/>
    <cellStyle name="差" xfId="30"/>
    <cellStyle name="60% - 强调文字颜色 3" xfId="31"/>
    <cellStyle name="常规 4 13" xfId="32"/>
    <cellStyle name="Hyperlink" xfId="33"/>
    <cellStyle name="Percent" xfId="34"/>
    <cellStyle name="Followed Hyperlink" xfId="35"/>
    <cellStyle name="注释" xfId="36"/>
    <cellStyle name="常规 6 13" xfId="37"/>
    <cellStyle name="常规 6" xfId="38"/>
    <cellStyle name="60% - 强调文字颜色 2" xfId="39"/>
    <cellStyle name="常规 4 12" xfId="40"/>
    <cellStyle name="警告文本" xfId="41"/>
    <cellStyle name="常规 6 5" xfId="42"/>
    <cellStyle name="标题 4" xfId="43"/>
    <cellStyle name="_ET_STYLE_NoName_00_" xfId="44"/>
    <cellStyle name="标题" xfId="45"/>
    <cellStyle name="常规 5 2" xfId="46"/>
    <cellStyle name="解释性文本" xfId="47"/>
    <cellStyle name="标题 1" xfId="48"/>
    <cellStyle name="常规 6 3" xfId="49"/>
    <cellStyle name="_ET_STYLE_NoName_00_ 2" xfId="50"/>
    <cellStyle name="标题 2" xfId="51"/>
    <cellStyle name="常规 4 11" xfId="52"/>
    <cellStyle name="60% - 强调文字颜色 1" xfId="53"/>
    <cellStyle name="标题 3" xfId="54"/>
    <cellStyle name="常规 4 14" xfId="55"/>
    <cellStyle name="60% - 强调文字颜色 4" xfId="56"/>
    <cellStyle name="输出" xfId="57"/>
    <cellStyle name="常规 31" xfId="58"/>
    <cellStyle name="常规 26" xfId="59"/>
    <cellStyle name="计算" xfId="60"/>
    <cellStyle name="常规 11 10 2" xfId="61"/>
    <cellStyle name="检查单元格" xfId="62"/>
    <cellStyle name="常规 8 3" xfId="63"/>
    <cellStyle name="20% - 强调文字颜色 6" xfId="64"/>
    <cellStyle name="强调文字颜色 2" xfId="65"/>
    <cellStyle name="链接单元格" xfId="66"/>
    <cellStyle name="常规 20 8" xfId="67"/>
    <cellStyle name="汇总" xfId="68"/>
    <cellStyle name="好" xfId="69"/>
    <cellStyle name="常规 11 23" xfId="70"/>
    <cellStyle name="常规 11 18" xfId="71"/>
    <cellStyle name="适中" xfId="72"/>
    <cellStyle name="常规 8 2" xfId="73"/>
    <cellStyle name="20% - 强调文字颜色 5" xfId="74"/>
    <cellStyle name="强调文字颜色 1" xfId="75"/>
    <cellStyle name="20% - 强调文字颜色 1" xfId="76"/>
    <cellStyle name="常规 20 24" xfId="77"/>
    <cellStyle name="常规 20 19" xfId="78"/>
    <cellStyle name="40% - 强调文字颜色 1" xfId="79"/>
    <cellStyle name="20% - 强调文字颜色 2" xfId="80"/>
    <cellStyle name="常规 20 25" xfId="81"/>
    <cellStyle name="40% - 强调文字颜色 2" xfId="82"/>
    <cellStyle name="强调文字颜色 3" xfId="83"/>
    <cellStyle name="常规 3 8 2" xfId="84"/>
    <cellStyle name="强调文字颜色 4" xfId="85"/>
    <cellStyle name="20% - 强调文字颜色 4" xfId="86"/>
    <cellStyle name="常规 11 10" xfId="87"/>
    <cellStyle name="40% - 强调文字颜色 4" xfId="88"/>
    <cellStyle name="强调文字颜色 5" xfId="89"/>
    <cellStyle name="常规 11 11" xfId="90"/>
    <cellStyle name="40% - 强调文字颜色 5" xfId="91"/>
    <cellStyle name="常规 4 15" xfId="92"/>
    <cellStyle name="60% - 强调文字颜色 5" xfId="93"/>
    <cellStyle name="常规 3 19 2" xfId="94"/>
    <cellStyle name="强调文字颜色 6" xfId="95"/>
    <cellStyle name="常规 11 18 2" xfId="96"/>
    <cellStyle name="常规 11 12" xfId="97"/>
    <cellStyle name="40% - 强调文字颜色 6" xfId="98"/>
    <cellStyle name="常规 4 16" xfId="99"/>
    <cellStyle name="60% - 强调文字颜色 6" xfId="100"/>
    <cellStyle name="常规 11 11 2" xfId="101"/>
    <cellStyle name="常规 21 2" xfId="102"/>
    <cellStyle name="常规 16 2" xfId="103"/>
    <cellStyle name="常规 10" xfId="104"/>
    <cellStyle name="常规 20 5" xfId="105"/>
    <cellStyle name="常规 11 12 2" xfId="106"/>
    <cellStyle name="常规 21 2 2" xfId="107"/>
    <cellStyle name="常规 10 2" xfId="108"/>
    <cellStyle name="常规 22 8" xfId="109"/>
    <cellStyle name="e鯪9Y_x000B_" xfId="110"/>
    <cellStyle name="e鯪9Y_x000B_ 2" xfId="111"/>
    <cellStyle name="常规 2 20 2" xfId="112"/>
    <cellStyle name="常规 2 15 2" xfId="113"/>
    <cellStyle name="常规 11 13" xfId="114"/>
    <cellStyle name="常规 21 3" xfId="115"/>
    <cellStyle name="常规 11" xfId="116"/>
    <cellStyle name="常规 21 5" xfId="117"/>
    <cellStyle name="常规 13" xfId="118"/>
    <cellStyle name="常规 11 13 2" xfId="119"/>
    <cellStyle name="常规 3 2 2" xfId="120"/>
    <cellStyle name="常规 11 14" xfId="121"/>
    <cellStyle name="常规 22 5" xfId="122"/>
    <cellStyle name="常规 11 14 2" xfId="123"/>
    <cellStyle name="常规 11 20" xfId="124"/>
    <cellStyle name="常规 11 15" xfId="125"/>
    <cellStyle name="常规 11 20 2" xfId="126"/>
    <cellStyle name="常规 11 15 2" xfId="127"/>
    <cellStyle name="常规 3 13 2" xfId="128"/>
    <cellStyle name="常规 11 21" xfId="129"/>
    <cellStyle name="常规 11 16" xfId="130"/>
    <cellStyle name="常规 11 16 2" xfId="131"/>
    <cellStyle name="常规 11 22" xfId="132"/>
    <cellStyle name="常规 11 17" xfId="133"/>
    <cellStyle name="常规 11 17 2" xfId="134"/>
    <cellStyle name="常规 11 24" xfId="135"/>
    <cellStyle name="常规 11 19" xfId="136"/>
    <cellStyle name="常规 11 19 2" xfId="137"/>
    <cellStyle name="常规 11 2" xfId="138"/>
    <cellStyle name="常规 3 29" xfId="139"/>
    <cellStyle name="常规 11 2 2" xfId="140"/>
    <cellStyle name="常规 11 2 3" xfId="141"/>
    <cellStyle name="常规 11 2 4" xfId="142"/>
    <cellStyle name="常规 11 30" xfId="143"/>
    <cellStyle name="常规 11 25" xfId="144"/>
    <cellStyle name="常规 11 31" xfId="145"/>
    <cellStyle name="常规 11 26" xfId="146"/>
    <cellStyle name="常规 11 32" xfId="147"/>
    <cellStyle name="常规 11 27" xfId="148"/>
    <cellStyle name="常规 11 28" xfId="149"/>
    <cellStyle name="常规 11 29" xfId="150"/>
    <cellStyle name="常规 11 3" xfId="151"/>
    <cellStyle name="常规 11 3 2" xfId="152"/>
    <cellStyle name="常规 11 4" xfId="153"/>
    <cellStyle name="常规 11 4 2" xfId="154"/>
    <cellStyle name="常规 11 5" xfId="155"/>
    <cellStyle name="常规 11 5 2" xfId="156"/>
    <cellStyle name="常规 11 6" xfId="157"/>
    <cellStyle name="常规 11 6 2" xfId="158"/>
    <cellStyle name="常规 11 7" xfId="159"/>
    <cellStyle name="常规 11 7 2" xfId="160"/>
    <cellStyle name="常规 11 8" xfId="161"/>
    <cellStyle name="常规 11 8 2" xfId="162"/>
    <cellStyle name="常规 11 9" xfId="163"/>
    <cellStyle name="常规 11 9 2" xfId="164"/>
    <cellStyle name="常规 21 4" xfId="165"/>
    <cellStyle name="常规 12" xfId="166"/>
    <cellStyle name="常规 12 2" xfId="167"/>
    <cellStyle name="常规 12 3" xfId="168"/>
    <cellStyle name="常规 13 2" xfId="169"/>
    <cellStyle name="常规 13 3" xfId="170"/>
    <cellStyle name="常规 21 6" xfId="171"/>
    <cellStyle name="常规 2 10 2" xfId="172"/>
    <cellStyle name="常规 14" xfId="173"/>
    <cellStyle name="常规 14 2" xfId="174"/>
    <cellStyle name="常规 21 7" xfId="175"/>
    <cellStyle name="常规 20" xfId="176"/>
    <cellStyle name="常规 15" xfId="177"/>
    <cellStyle name="常规 20 2" xfId="178"/>
    <cellStyle name="常规 15 2" xfId="179"/>
    <cellStyle name="常规 21 8" xfId="180"/>
    <cellStyle name="常规 21" xfId="181"/>
    <cellStyle name="常规 16" xfId="182"/>
    <cellStyle name="常规 22" xfId="183"/>
    <cellStyle name="常规 21 9" xfId="184"/>
    <cellStyle name="常规 17" xfId="185"/>
    <cellStyle name="常规 22 2" xfId="186"/>
    <cellStyle name="常规 17 2" xfId="187"/>
    <cellStyle name="常规 23" xfId="188"/>
    <cellStyle name="常规 18" xfId="189"/>
    <cellStyle name="常规 23 2" xfId="190"/>
    <cellStyle name="常规 18 2" xfId="191"/>
    <cellStyle name="常规 24" xfId="192"/>
    <cellStyle name="常规 19" xfId="193"/>
    <cellStyle name="常规 24 2" xfId="194"/>
    <cellStyle name="常规 19 2" xfId="195"/>
    <cellStyle name="常规 3 14 2" xfId="196"/>
    <cellStyle name="常规 2" xfId="197"/>
    <cellStyle name="常规 2 10" xfId="198"/>
    <cellStyle name="常规 2 11" xfId="199"/>
    <cellStyle name="常规 22 6" xfId="200"/>
    <cellStyle name="常规 2 11 2" xfId="201"/>
    <cellStyle name="常规 2 12" xfId="202"/>
    <cellStyle name="常规 2 12 2" xfId="203"/>
    <cellStyle name="常规 2 13" xfId="204"/>
    <cellStyle name="常规 2 13 2" xfId="205"/>
    <cellStyle name="常规 2 14" xfId="206"/>
    <cellStyle name="常规 2 14 2" xfId="207"/>
    <cellStyle name="常规 28 2" xfId="208"/>
    <cellStyle name="常规 2 20" xfId="209"/>
    <cellStyle name="常规 2 15" xfId="210"/>
    <cellStyle name="常规 2 21" xfId="211"/>
    <cellStyle name="常规 2 16" xfId="212"/>
    <cellStyle name="常规 2 16 2" xfId="213"/>
    <cellStyle name="常规 2 22" xfId="214"/>
    <cellStyle name="常规 2 17" xfId="215"/>
    <cellStyle name="常规 2 24" xfId="216"/>
    <cellStyle name="常规 2 19" xfId="217"/>
    <cellStyle name="常规 2 17 2" xfId="218"/>
    <cellStyle name="常规 2 23" xfId="219"/>
    <cellStyle name="常规 2 18" xfId="220"/>
    <cellStyle name="常规 2 18 2" xfId="221"/>
    <cellStyle name="常规 2 19 2" xfId="222"/>
    <cellStyle name="常规 2 2" xfId="223"/>
    <cellStyle name="常规 37" xfId="224"/>
    <cellStyle name="常规 2 2 2" xfId="225"/>
    <cellStyle name="常规 3 4 2" xfId="226"/>
    <cellStyle name="常规 2 30" xfId="227"/>
    <cellStyle name="常规 2 25" xfId="228"/>
    <cellStyle name="常规 3 20 2" xfId="229"/>
    <cellStyle name="常规 3 15 2" xfId="230"/>
    <cellStyle name="常规 2 32" xfId="231"/>
    <cellStyle name="常规 2 27" xfId="232"/>
    <cellStyle name="常规 2 28" xfId="233"/>
    <cellStyle name="常规 2 29" xfId="234"/>
    <cellStyle name="常规 2 9 2" xfId="235"/>
    <cellStyle name="常规 2 3" xfId="236"/>
    <cellStyle name="常规 2 3 2" xfId="237"/>
    <cellStyle name="常规 2 4" xfId="238"/>
    <cellStyle name="常规 2 4 2" xfId="239"/>
    <cellStyle name="常规 2 5" xfId="240"/>
    <cellStyle name="常规 2 5 2" xfId="241"/>
    <cellStyle name="常规 2 6" xfId="242"/>
    <cellStyle name="常规 20 13" xfId="243"/>
    <cellStyle name="常规 2 6 2" xfId="244"/>
    <cellStyle name="常规 2 7" xfId="245"/>
    <cellStyle name="常规 2 7 2" xfId="246"/>
    <cellStyle name="常规 2 8" xfId="247"/>
    <cellStyle name="常规 2 8 2" xfId="248"/>
    <cellStyle name="常规 2 9" xfId="249"/>
    <cellStyle name="常规 2_整乡推进(最终）2015.05.09ZJK" xfId="250"/>
    <cellStyle name="常规 20 10" xfId="251"/>
    <cellStyle name="常规 20 11" xfId="252"/>
    <cellStyle name="常规 20 12" xfId="253"/>
    <cellStyle name="常规 20 14" xfId="254"/>
    <cellStyle name="常规 20 20" xfId="255"/>
    <cellStyle name="常规 20 15" xfId="256"/>
    <cellStyle name="常规 20 21" xfId="257"/>
    <cellStyle name="常规 20 16" xfId="258"/>
    <cellStyle name="常规 20 22" xfId="259"/>
    <cellStyle name="常规 20 17" xfId="260"/>
    <cellStyle name="常规 20 23" xfId="261"/>
    <cellStyle name="常规 20 18" xfId="262"/>
    <cellStyle name="常规 20 3" xfId="263"/>
    <cellStyle name="常规 20 4" xfId="264"/>
    <cellStyle name="常规 20 6" xfId="265"/>
    <cellStyle name="常规 20 7" xfId="266"/>
    <cellStyle name="常规 20 9" xfId="267"/>
    <cellStyle name="常规 21 10" xfId="268"/>
    <cellStyle name="常规 22 10" xfId="269"/>
    <cellStyle name="常规 21 2 4" xfId="270"/>
    <cellStyle name="常规 22 11" xfId="271"/>
    <cellStyle name="常规 21 2 5" xfId="272"/>
    <cellStyle name="常规 9 2" xfId="273"/>
    <cellStyle name="常规 22 12" xfId="274"/>
    <cellStyle name="常规 21 2 6" xfId="275"/>
    <cellStyle name="常规 9 3" xfId="276"/>
    <cellStyle name="常规 21 2 7" xfId="277"/>
    <cellStyle name="常规 21 2 8" xfId="278"/>
    <cellStyle name="常规 21 2 9" xfId="279"/>
    <cellStyle name="常规 22 3" xfId="280"/>
    <cellStyle name="常规 22 4" xfId="281"/>
    <cellStyle name="常规 22 7" xfId="282"/>
    <cellStyle name="常规 22 9" xfId="283"/>
    <cellStyle name="常规 30" xfId="284"/>
    <cellStyle name="常规 25" xfId="285"/>
    <cellStyle name="常规 25 2" xfId="286"/>
    <cellStyle name="常规 32" xfId="287"/>
    <cellStyle name="常规 27" xfId="288"/>
    <cellStyle name="常规 27 2" xfId="289"/>
    <cellStyle name="常规 33" xfId="290"/>
    <cellStyle name="常规 28" xfId="291"/>
    <cellStyle name="常规 34" xfId="292"/>
    <cellStyle name="常规 29" xfId="293"/>
    <cellStyle name="常规 29 2" xfId="294"/>
    <cellStyle name="常规 6 10" xfId="295"/>
    <cellStyle name="常规 3" xfId="296"/>
    <cellStyle name="常规 6 6" xfId="297"/>
    <cellStyle name="常规 3 10" xfId="298"/>
    <cellStyle name="常规 3 10 2" xfId="299"/>
    <cellStyle name="常规 6 7" xfId="300"/>
    <cellStyle name="常规 3 11" xfId="301"/>
    <cellStyle name="常规 3 11 2" xfId="302"/>
    <cellStyle name="常规 6 8" xfId="303"/>
    <cellStyle name="常规 3 12" xfId="304"/>
    <cellStyle name="常规 3 12 2" xfId="305"/>
    <cellStyle name="常规 6 9" xfId="306"/>
    <cellStyle name="常规 3 13" xfId="307"/>
    <cellStyle name="常规 3 20" xfId="308"/>
    <cellStyle name="常规 3 15" xfId="309"/>
    <cellStyle name="常规 3 21" xfId="310"/>
    <cellStyle name="常规 3 16" xfId="311"/>
    <cellStyle name="常规 3 21 2" xfId="312"/>
    <cellStyle name="常规 3 16 2" xfId="313"/>
    <cellStyle name="常规 3 22" xfId="314"/>
    <cellStyle name="常规 3 17" xfId="315"/>
    <cellStyle name="常规 3 17 2" xfId="316"/>
    <cellStyle name="常规 3 23" xfId="317"/>
    <cellStyle name="常规 3 18" xfId="318"/>
    <cellStyle name="常规 3 18 2" xfId="319"/>
    <cellStyle name="常规 3 24" xfId="320"/>
    <cellStyle name="常规 3 19" xfId="321"/>
    <cellStyle name="常规 3 2" xfId="322"/>
    <cellStyle name="常规 3 9 2" xfId="323"/>
    <cellStyle name="常规 3 30" xfId="324"/>
    <cellStyle name="常规 3 25" xfId="325"/>
    <cellStyle name="常规 3 31" xfId="326"/>
    <cellStyle name="常规 3 26" xfId="327"/>
    <cellStyle name="常规 3 28" xfId="328"/>
    <cellStyle name="常规 3 3" xfId="329"/>
    <cellStyle name="常规 3 3 2" xfId="330"/>
    <cellStyle name="常规 3 4" xfId="331"/>
    <cellStyle name="常规 3 5" xfId="332"/>
    <cellStyle name="常规 3 5 2" xfId="333"/>
    <cellStyle name="常规 3 6" xfId="334"/>
    <cellStyle name="常规 3 6 2" xfId="335"/>
    <cellStyle name="常规 3 7" xfId="336"/>
    <cellStyle name="常规 3 7 2" xfId="337"/>
    <cellStyle name="常规 3 8" xfId="338"/>
    <cellStyle name="常规 3 9" xfId="339"/>
    <cellStyle name="常规 35" xfId="340"/>
    <cellStyle name="常规 36" xfId="341"/>
    <cellStyle name="常规 38" xfId="342"/>
    <cellStyle name="常规 6 11" xfId="343"/>
    <cellStyle name="常规 4" xfId="344"/>
    <cellStyle name="常规 4 10" xfId="345"/>
    <cellStyle name="常规 4 17" xfId="346"/>
    <cellStyle name="常规 4 2" xfId="347"/>
    <cellStyle name="常规 4 3" xfId="348"/>
    <cellStyle name="常规 4 4" xfId="349"/>
    <cellStyle name="常规 4 5" xfId="350"/>
    <cellStyle name="常规 4 6" xfId="351"/>
    <cellStyle name="常规 4 7" xfId="352"/>
    <cellStyle name="常规 4 8" xfId="353"/>
    <cellStyle name="常规 4 9" xfId="354"/>
    <cellStyle name="常规 6 12" xfId="355"/>
    <cellStyle name="常规 5" xfId="356"/>
    <cellStyle name="常规 5 10" xfId="357"/>
    <cellStyle name="常规 5 11" xfId="358"/>
    <cellStyle name="常规 5 12" xfId="359"/>
    <cellStyle name="常规 5 13" xfId="360"/>
    <cellStyle name="常规 5 14" xfId="361"/>
    <cellStyle name="常规 5 15" xfId="362"/>
    <cellStyle name="常规 5 3" xfId="363"/>
    <cellStyle name="常规 5 4" xfId="364"/>
    <cellStyle name="常规 5 5" xfId="365"/>
    <cellStyle name="常规 5 6" xfId="366"/>
    <cellStyle name="常规 5 7" xfId="367"/>
    <cellStyle name="常规 5 8" xfId="368"/>
    <cellStyle name="常规 5 9" xfId="369"/>
    <cellStyle name="常规 7" xfId="370"/>
    <cellStyle name="常规 6 14" xfId="371"/>
    <cellStyle name="常规 8" xfId="372"/>
    <cellStyle name="常规 6 15" xfId="373"/>
    <cellStyle name="常规 9" xfId="374"/>
    <cellStyle name="常规 6 16" xfId="375"/>
    <cellStyle name="常规 6 17" xfId="376"/>
    <cellStyle name="常规 6 2" xfId="377"/>
    <cellStyle name="常规 6 4" xfId="378"/>
    <cellStyle name="常规 7 2" xfId="379"/>
    <cellStyle name="常规 7 4" xfId="380"/>
    <cellStyle name="常规 7 5" xfId="381"/>
  </cellStyles>
  <dxfs count="1">
    <dxf>
      <fill>
        <patternFill patternType="solid">
          <fgColor rgb="FFFF0000"/>
          <bgColor rgb="FFFF00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="80" zoomScaleNormal="80" workbookViewId="0" topLeftCell="A1">
      <selection activeCell="R6" sqref="R6"/>
    </sheetView>
  </sheetViews>
  <sheetFormatPr defaultColWidth="9.00390625" defaultRowHeight="19.5" customHeight="1"/>
  <cols>
    <col min="1" max="1" width="17.50390625" style="12" customWidth="1"/>
    <col min="2" max="2" width="9.125" style="13" customWidth="1"/>
    <col min="3" max="3" width="7.00390625" style="14" customWidth="1"/>
    <col min="4" max="4" width="7.125" style="14" customWidth="1"/>
    <col min="5" max="5" width="6.50390625" style="14" customWidth="1"/>
    <col min="6" max="6" width="12.50390625" style="15" customWidth="1"/>
    <col min="7" max="7" width="35.625" style="16" customWidth="1"/>
    <col min="8" max="8" width="13.75390625" style="17" customWidth="1"/>
    <col min="9" max="9" width="11.375" style="17" customWidth="1"/>
    <col min="10" max="10" width="11.25390625" style="17" customWidth="1"/>
    <col min="11" max="11" width="7.625" style="17" customWidth="1"/>
    <col min="12" max="12" width="8.625" style="17" customWidth="1"/>
    <col min="13" max="13" width="10.125" style="14" customWidth="1"/>
  </cols>
  <sheetData>
    <row r="1" spans="1:13" s="1" customFormat="1" ht="42.7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36"/>
    </row>
    <row r="2" spans="1:13" s="2" customFormat="1" ht="54.75" customHeight="1">
      <c r="A2" s="19" t="s">
        <v>1</v>
      </c>
      <c r="B2" s="19" t="s">
        <v>2</v>
      </c>
      <c r="C2" s="19" t="s">
        <v>3</v>
      </c>
      <c r="D2" s="19" t="s">
        <v>4</v>
      </c>
      <c r="E2" s="19" t="s">
        <v>5</v>
      </c>
      <c r="F2" s="20" t="s">
        <v>6</v>
      </c>
      <c r="G2" s="19" t="s">
        <v>7</v>
      </c>
      <c r="H2" s="21" t="s">
        <v>8</v>
      </c>
      <c r="I2" s="21" t="s">
        <v>9</v>
      </c>
      <c r="J2" s="21" t="s">
        <v>10</v>
      </c>
      <c r="K2" s="21" t="s">
        <v>11</v>
      </c>
      <c r="L2" s="21" t="s">
        <v>12</v>
      </c>
      <c r="M2" s="19" t="s">
        <v>13</v>
      </c>
    </row>
    <row r="3" spans="1:13" s="3" customFormat="1" ht="30" customHeight="1">
      <c r="A3" s="22" t="s">
        <v>14</v>
      </c>
      <c r="B3" s="22"/>
      <c r="C3" s="22"/>
      <c r="D3" s="22"/>
      <c r="E3" s="22"/>
      <c r="F3" s="23"/>
      <c r="G3" s="22"/>
      <c r="H3" s="24">
        <f aca="true" t="shared" si="0" ref="H3:K3">H4+H20</f>
        <v>208.69292415</v>
      </c>
      <c r="I3" s="24">
        <f t="shared" si="0"/>
        <v>208.69292415</v>
      </c>
      <c r="J3" s="24">
        <f t="shared" si="0"/>
        <v>0</v>
      </c>
      <c r="K3" s="24">
        <f t="shared" si="0"/>
        <v>0</v>
      </c>
      <c r="L3" s="37"/>
      <c r="M3" s="22"/>
    </row>
    <row r="4" spans="1:13" s="4" customFormat="1" ht="30" customHeight="1">
      <c r="A4" s="25" t="s">
        <v>15</v>
      </c>
      <c r="B4" s="25"/>
      <c r="C4" s="25"/>
      <c r="D4" s="25"/>
      <c r="E4" s="25" t="s">
        <v>16</v>
      </c>
      <c r="F4" s="26"/>
      <c r="G4" s="25"/>
      <c r="H4" s="27">
        <f aca="true" t="shared" si="1" ref="H4:K4">H5+H14</f>
        <v>103.90792415000001</v>
      </c>
      <c r="I4" s="27">
        <f t="shared" si="1"/>
        <v>103.90792415000001</v>
      </c>
      <c r="J4" s="27">
        <f t="shared" si="1"/>
        <v>0</v>
      </c>
      <c r="K4" s="27">
        <f t="shared" si="1"/>
        <v>0</v>
      </c>
      <c r="L4" s="38"/>
      <c r="M4" s="25"/>
    </row>
    <row r="5" spans="1:13" s="4" customFormat="1" ht="30" customHeight="1">
      <c r="A5" s="28" t="s">
        <v>17</v>
      </c>
      <c r="B5" s="28"/>
      <c r="C5" s="28"/>
      <c r="D5" s="28"/>
      <c r="E5" s="28" t="s">
        <v>16</v>
      </c>
      <c r="F5" s="29"/>
      <c r="G5" s="28"/>
      <c r="H5" s="30">
        <f>H6+H7+H8+H9+H10+H11+H12+H13</f>
        <v>80.02412415</v>
      </c>
      <c r="I5" s="30">
        <f>I6+I7+I8+I9+I10+I11+I12+I13</f>
        <v>80.02412415</v>
      </c>
      <c r="J5" s="30">
        <f>J6+J7+J8+J9+J10+J11+J12+J13</f>
        <v>0</v>
      </c>
      <c r="K5" s="30">
        <f>K6+K7+K8+K9+K10+K11+K12+K13</f>
        <v>0</v>
      </c>
      <c r="L5" s="39"/>
      <c r="M5" s="28"/>
    </row>
    <row r="6" spans="1:13" s="3" customFormat="1" ht="30" customHeight="1">
      <c r="A6" s="31" t="s">
        <v>18</v>
      </c>
      <c r="B6" s="31" t="s">
        <v>19</v>
      </c>
      <c r="C6" s="31">
        <v>350</v>
      </c>
      <c r="D6" s="31">
        <v>1162</v>
      </c>
      <c r="E6" s="31" t="s">
        <v>16</v>
      </c>
      <c r="F6" s="32">
        <v>979.8</v>
      </c>
      <c r="G6" s="31" t="s">
        <v>20</v>
      </c>
      <c r="H6" s="33">
        <f>F6*0.01</f>
        <v>9.798</v>
      </c>
      <c r="I6" s="33">
        <f>F6*0.01</f>
        <v>9.798</v>
      </c>
      <c r="J6" s="40">
        <v>0</v>
      </c>
      <c r="K6" s="40">
        <v>0</v>
      </c>
      <c r="L6" s="40"/>
      <c r="M6" s="31"/>
    </row>
    <row r="7" spans="1:13" s="3" customFormat="1" ht="30" customHeight="1">
      <c r="A7" s="31" t="s">
        <v>21</v>
      </c>
      <c r="B7" s="31" t="s">
        <v>19</v>
      </c>
      <c r="C7" s="31">
        <v>261</v>
      </c>
      <c r="D7" s="31">
        <v>853</v>
      </c>
      <c r="E7" s="31" t="s">
        <v>16</v>
      </c>
      <c r="F7" s="31">
        <v>682.78</v>
      </c>
      <c r="G7" s="31" t="s">
        <v>22</v>
      </c>
      <c r="H7" s="31">
        <f>F7*0.045</f>
        <v>30.725099999999998</v>
      </c>
      <c r="I7" s="41">
        <f>F7*0.045</f>
        <v>30.725099999999998</v>
      </c>
      <c r="J7" s="40">
        <v>0</v>
      </c>
      <c r="K7" s="40">
        <v>0</v>
      </c>
      <c r="L7" s="40"/>
      <c r="M7" s="31"/>
    </row>
    <row r="8" spans="1:13" s="3" customFormat="1" ht="30" customHeight="1">
      <c r="A8" s="31" t="s">
        <v>23</v>
      </c>
      <c r="B8" s="31" t="s">
        <v>19</v>
      </c>
      <c r="C8" s="31">
        <v>155</v>
      </c>
      <c r="D8" s="31">
        <v>439</v>
      </c>
      <c r="E8" s="31" t="s">
        <v>16</v>
      </c>
      <c r="F8" s="31">
        <v>380.5</v>
      </c>
      <c r="G8" s="31" t="s">
        <v>24</v>
      </c>
      <c r="H8" s="31">
        <f>F8*0.0326203</f>
        <v>12.412024149999999</v>
      </c>
      <c r="I8" s="31">
        <f>F8*0.0326203</f>
        <v>12.412024149999999</v>
      </c>
      <c r="J8" s="40">
        <v>0</v>
      </c>
      <c r="K8" s="40">
        <v>0</v>
      </c>
      <c r="L8" s="40"/>
      <c r="M8" s="31"/>
    </row>
    <row r="9" spans="1:13" s="3" customFormat="1" ht="30" customHeight="1">
      <c r="A9" s="31" t="s">
        <v>25</v>
      </c>
      <c r="B9" s="31" t="s">
        <v>19</v>
      </c>
      <c r="C9" s="31">
        <v>406</v>
      </c>
      <c r="D9" s="31">
        <v>1359</v>
      </c>
      <c r="E9" s="31" t="s">
        <v>16</v>
      </c>
      <c r="F9" s="31">
        <v>2493.35</v>
      </c>
      <c r="G9" s="31" t="s">
        <v>26</v>
      </c>
      <c r="H9" s="31">
        <f>F9*0.01</f>
        <v>24.9335</v>
      </c>
      <c r="I9" s="31">
        <f>F9*0.01</f>
        <v>24.9335</v>
      </c>
      <c r="J9" s="40">
        <v>0</v>
      </c>
      <c r="K9" s="40">
        <v>0</v>
      </c>
      <c r="L9" s="40"/>
      <c r="M9" s="31"/>
    </row>
    <row r="10" spans="1:13" s="5" customFormat="1" ht="30" customHeight="1">
      <c r="A10" s="31" t="s">
        <v>27</v>
      </c>
      <c r="B10" s="31" t="s">
        <v>19</v>
      </c>
      <c r="C10" s="31">
        <v>5</v>
      </c>
      <c r="D10" s="31">
        <v>16</v>
      </c>
      <c r="E10" s="31" t="s">
        <v>16</v>
      </c>
      <c r="F10" s="31">
        <v>15.5</v>
      </c>
      <c r="G10" s="31" t="s">
        <v>28</v>
      </c>
      <c r="H10" s="31">
        <f>F10*0.005</f>
        <v>0.0775</v>
      </c>
      <c r="I10" s="31">
        <f>F10*0.005</f>
        <v>0.0775</v>
      </c>
      <c r="J10" s="40">
        <v>0</v>
      </c>
      <c r="K10" s="40">
        <v>0</v>
      </c>
      <c r="L10" s="40"/>
      <c r="M10" s="31"/>
    </row>
    <row r="11" spans="1:13" s="6" customFormat="1" ht="30" customHeight="1">
      <c r="A11" s="31" t="s">
        <v>29</v>
      </c>
      <c r="B11" s="31" t="s">
        <v>19</v>
      </c>
      <c r="C11" s="31">
        <v>9</v>
      </c>
      <c r="D11" s="31">
        <v>26</v>
      </c>
      <c r="E11" s="31" t="s">
        <v>16</v>
      </c>
      <c r="F11" s="31">
        <v>10</v>
      </c>
      <c r="G11" s="31" t="s">
        <v>30</v>
      </c>
      <c r="H11" s="31">
        <f>F11*0.08</f>
        <v>0.8</v>
      </c>
      <c r="I11" s="31">
        <f>F11*0.08</f>
        <v>0.8</v>
      </c>
      <c r="J11" s="40">
        <v>0</v>
      </c>
      <c r="K11" s="40">
        <v>0</v>
      </c>
      <c r="L11" s="40"/>
      <c r="M11" s="31"/>
    </row>
    <row r="12" spans="1:13" s="6" customFormat="1" ht="30" customHeight="1">
      <c r="A12" s="31" t="s">
        <v>31</v>
      </c>
      <c r="B12" s="31" t="s">
        <v>19</v>
      </c>
      <c r="C12" s="31">
        <v>9</v>
      </c>
      <c r="D12" s="31">
        <v>28</v>
      </c>
      <c r="E12" s="31" t="s">
        <v>16</v>
      </c>
      <c r="F12" s="31">
        <v>11.5</v>
      </c>
      <c r="G12" s="31" t="s">
        <v>32</v>
      </c>
      <c r="H12" s="31">
        <f>F12*0.012</f>
        <v>0.138</v>
      </c>
      <c r="I12" s="31">
        <f>F12*0.012</f>
        <v>0.138</v>
      </c>
      <c r="J12" s="40">
        <v>0</v>
      </c>
      <c r="K12" s="40">
        <v>0</v>
      </c>
      <c r="L12" s="40"/>
      <c r="M12" s="31"/>
    </row>
    <row r="13" spans="1:13" s="6" customFormat="1" ht="30" customHeight="1">
      <c r="A13" s="31" t="s">
        <v>33</v>
      </c>
      <c r="B13" s="31" t="s">
        <v>19</v>
      </c>
      <c r="C13" s="31">
        <v>13</v>
      </c>
      <c r="D13" s="31">
        <v>51</v>
      </c>
      <c r="E13" s="31" t="s">
        <v>16</v>
      </c>
      <c r="F13" s="31">
        <v>19</v>
      </c>
      <c r="G13" s="31" t="s">
        <v>34</v>
      </c>
      <c r="H13" s="31">
        <f>F13*0.06</f>
        <v>1.14</v>
      </c>
      <c r="I13" s="31">
        <f>F13*0.06</f>
        <v>1.14</v>
      </c>
      <c r="J13" s="40">
        <v>0</v>
      </c>
      <c r="K13" s="40">
        <v>0</v>
      </c>
      <c r="L13" s="40"/>
      <c r="M13" s="31"/>
    </row>
    <row r="14" spans="1:13" s="4" customFormat="1" ht="30" customHeight="1">
      <c r="A14" s="28" t="s">
        <v>35</v>
      </c>
      <c r="B14" s="28"/>
      <c r="C14" s="28"/>
      <c r="D14" s="28"/>
      <c r="E14" s="28"/>
      <c r="F14" s="29"/>
      <c r="G14" s="28"/>
      <c r="H14" s="30">
        <f>H15+H16+H17+H18+H19</f>
        <v>23.8838</v>
      </c>
      <c r="I14" s="30">
        <f>I15+I16+I17+I18+I19</f>
        <v>23.8838</v>
      </c>
      <c r="J14" s="30">
        <f>J15+J16+J17+J18+J19</f>
        <v>0</v>
      </c>
      <c r="K14" s="30">
        <f>K15+K16+K17+K18+K19</f>
        <v>0</v>
      </c>
      <c r="L14" s="39"/>
      <c r="M14" s="28"/>
    </row>
    <row r="15" spans="1:13" s="3" customFormat="1" ht="30" customHeight="1">
      <c r="A15" s="31" t="s">
        <v>36</v>
      </c>
      <c r="B15" s="31" t="s">
        <v>19</v>
      </c>
      <c r="C15" s="31">
        <v>116</v>
      </c>
      <c r="D15" s="31">
        <v>327</v>
      </c>
      <c r="E15" s="31" t="s">
        <v>16</v>
      </c>
      <c r="F15" s="31">
        <v>221.4</v>
      </c>
      <c r="G15" s="31" t="s">
        <v>37</v>
      </c>
      <c r="H15" s="31">
        <f>F15*0.05</f>
        <v>11.07</v>
      </c>
      <c r="I15" s="31">
        <f>F15*0.05</f>
        <v>11.07</v>
      </c>
      <c r="J15" s="40">
        <v>0</v>
      </c>
      <c r="K15" s="40">
        <v>0</v>
      </c>
      <c r="L15" s="40"/>
      <c r="M15" s="31"/>
    </row>
    <row r="16" spans="1:13" s="3" customFormat="1" ht="30" customHeight="1">
      <c r="A16" s="31" t="s">
        <v>38</v>
      </c>
      <c r="B16" s="31" t="s">
        <v>19</v>
      </c>
      <c r="C16" s="31">
        <v>90</v>
      </c>
      <c r="D16" s="31">
        <v>254</v>
      </c>
      <c r="E16" s="31" t="s">
        <v>16</v>
      </c>
      <c r="F16" s="31">
        <v>156.2</v>
      </c>
      <c r="G16" s="31" t="s">
        <v>39</v>
      </c>
      <c r="H16" s="31">
        <f>F16*0.026</f>
        <v>4.0611999999999995</v>
      </c>
      <c r="I16" s="31">
        <f>F16*0.026</f>
        <v>4.0611999999999995</v>
      </c>
      <c r="J16" s="40">
        <v>0</v>
      </c>
      <c r="K16" s="40">
        <v>0</v>
      </c>
      <c r="L16" s="40"/>
      <c r="M16" s="31"/>
    </row>
    <row r="17" spans="1:13" s="3" customFormat="1" ht="30" customHeight="1">
      <c r="A17" s="31" t="s">
        <v>40</v>
      </c>
      <c r="B17" s="31" t="s">
        <v>19</v>
      </c>
      <c r="C17" s="31">
        <v>24</v>
      </c>
      <c r="D17" s="31">
        <v>68</v>
      </c>
      <c r="E17" s="31" t="s">
        <v>16</v>
      </c>
      <c r="F17" s="31">
        <v>92.6</v>
      </c>
      <c r="G17" s="31" t="s">
        <v>41</v>
      </c>
      <c r="H17" s="31">
        <f>F17*0.006</f>
        <v>0.5556</v>
      </c>
      <c r="I17" s="31">
        <f>F17*0.006</f>
        <v>0.5556</v>
      </c>
      <c r="J17" s="40">
        <v>0</v>
      </c>
      <c r="K17" s="40">
        <v>0</v>
      </c>
      <c r="L17" s="40"/>
      <c r="M17" s="31"/>
    </row>
    <row r="18" spans="1:13" s="3" customFormat="1" ht="30" customHeight="1">
      <c r="A18" s="31" t="s">
        <v>42</v>
      </c>
      <c r="B18" s="31" t="s">
        <v>19</v>
      </c>
      <c r="C18" s="34">
        <v>52</v>
      </c>
      <c r="D18" s="34">
        <v>148</v>
      </c>
      <c r="E18" s="34" t="s">
        <v>16</v>
      </c>
      <c r="F18" s="34">
        <v>117.7</v>
      </c>
      <c r="G18" s="31" t="s">
        <v>43</v>
      </c>
      <c r="H18" s="34">
        <f>F18*0.05</f>
        <v>5.885000000000001</v>
      </c>
      <c r="I18" s="34">
        <f>F18*0.05</f>
        <v>5.885000000000001</v>
      </c>
      <c r="J18" s="40">
        <v>0</v>
      </c>
      <c r="K18" s="40">
        <v>0</v>
      </c>
      <c r="L18" s="40"/>
      <c r="M18" s="31"/>
    </row>
    <row r="19" spans="1:13" s="3" customFormat="1" ht="30" customHeight="1">
      <c r="A19" s="31" t="s">
        <v>44</v>
      </c>
      <c r="B19" s="31" t="s">
        <v>19</v>
      </c>
      <c r="C19" s="35">
        <v>64</v>
      </c>
      <c r="D19" s="35">
        <v>181</v>
      </c>
      <c r="E19" s="35" t="s">
        <v>16</v>
      </c>
      <c r="F19" s="35">
        <v>115.6</v>
      </c>
      <c r="G19" s="31" t="s">
        <v>45</v>
      </c>
      <c r="H19" s="35">
        <f>F19*0.02</f>
        <v>2.312</v>
      </c>
      <c r="I19" s="35">
        <f>F19*0.02</f>
        <v>2.312</v>
      </c>
      <c r="J19" s="40">
        <v>0</v>
      </c>
      <c r="K19" s="40">
        <v>0</v>
      </c>
      <c r="L19" s="40"/>
      <c r="M19" s="31"/>
    </row>
    <row r="20" spans="1:13" s="7" customFormat="1" ht="30" customHeight="1">
      <c r="A20" s="25" t="s">
        <v>46</v>
      </c>
      <c r="B20" s="25"/>
      <c r="C20" s="25"/>
      <c r="D20" s="25"/>
      <c r="E20" s="25"/>
      <c r="F20" s="26"/>
      <c r="G20" s="25"/>
      <c r="H20" s="27">
        <f>H21+H22+H23+H24</f>
        <v>104.785</v>
      </c>
      <c r="I20" s="27">
        <f>I21+I22+I23+I24</f>
        <v>104.785</v>
      </c>
      <c r="J20" s="27">
        <f aca="true" t="shared" si="2" ref="H20:K20">J21+J22+J23</f>
        <v>0</v>
      </c>
      <c r="K20" s="27">
        <f t="shared" si="2"/>
        <v>0</v>
      </c>
      <c r="L20" s="38"/>
      <c r="M20" s="25"/>
    </row>
    <row r="21" spans="1:13" s="8" customFormat="1" ht="30" customHeight="1">
      <c r="A21" s="31" t="s">
        <v>47</v>
      </c>
      <c r="B21" s="31" t="s">
        <v>19</v>
      </c>
      <c r="C21" s="31">
        <v>523</v>
      </c>
      <c r="D21" s="31">
        <v>1757</v>
      </c>
      <c r="E21" s="31" t="s">
        <v>48</v>
      </c>
      <c r="F21" s="31">
        <v>1938</v>
      </c>
      <c r="G21" s="31" t="s">
        <v>49</v>
      </c>
      <c r="H21" s="31">
        <f>F21*0.05</f>
        <v>96.9</v>
      </c>
      <c r="I21" s="31">
        <f>F21*0.05</f>
        <v>96.9</v>
      </c>
      <c r="J21" s="40">
        <v>0</v>
      </c>
      <c r="K21" s="40">
        <v>0</v>
      </c>
      <c r="L21" s="40"/>
      <c r="M21" s="31"/>
    </row>
    <row r="22" spans="1:13" s="9" customFormat="1" ht="30" customHeight="1">
      <c r="A22" s="31" t="s">
        <v>50</v>
      </c>
      <c r="B22" s="31" t="s">
        <v>19</v>
      </c>
      <c r="C22" s="31">
        <v>5</v>
      </c>
      <c r="D22" s="31">
        <v>17</v>
      </c>
      <c r="E22" s="31" t="s">
        <v>48</v>
      </c>
      <c r="F22" s="31">
        <v>5</v>
      </c>
      <c r="G22" s="31" t="s">
        <v>51</v>
      </c>
      <c r="H22" s="31">
        <f>F22*0.3</f>
        <v>1.5</v>
      </c>
      <c r="I22" s="31">
        <f>F22*0.3</f>
        <v>1.5</v>
      </c>
      <c r="J22" s="40">
        <v>0</v>
      </c>
      <c r="K22" s="40">
        <v>0</v>
      </c>
      <c r="L22" s="40"/>
      <c r="M22" s="31"/>
    </row>
    <row r="23" spans="1:13" s="10" customFormat="1" ht="30" customHeight="1">
      <c r="A23" s="31" t="s">
        <v>52</v>
      </c>
      <c r="B23" s="31" t="s">
        <v>19</v>
      </c>
      <c r="C23" s="31">
        <v>134</v>
      </c>
      <c r="D23" s="31">
        <v>381</v>
      </c>
      <c r="E23" s="31" t="s">
        <v>53</v>
      </c>
      <c r="F23" s="31">
        <v>1217</v>
      </c>
      <c r="G23" s="31" t="s">
        <v>54</v>
      </c>
      <c r="H23" s="31">
        <f>F23*0.005</f>
        <v>6.085</v>
      </c>
      <c r="I23" s="31">
        <f>F23*0.005</f>
        <v>6.085</v>
      </c>
      <c r="J23" s="40">
        <v>0</v>
      </c>
      <c r="K23" s="40">
        <v>0</v>
      </c>
      <c r="L23" s="40"/>
      <c r="M23" s="31"/>
    </row>
    <row r="24" spans="1:13" s="11" customFormat="1" ht="30" customHeight="1">
      <c r="A24" s="31" t="s">
        <v>55</v>
      </c>
      <c r="B24" s="31" t="s">
        <v>19</v>
      </c>
      <c r="C24" s="31">
        <v>1</v>
      </c>
      <c r="D24" s="31">
        <v>2</v>
      </c>
      <c r="E24" s="31" t="s">
        <v>56</v>
      </c>
      <c r="F24" s="32">
        <v>3</v>
      </c>
      <c r="G24" s="31" t="s">
        <v>57</v>
      </c>
      <c r="H24" s="33">
        <f>F24*0.1</f>
        <v>0.30000000000000004</v>
      </c>
      <c r="I24" s="33">
        <f>F24*0.1</f>
        <v>0.30000000000000004</v>
      </c>
      <c r="J24" s="40">
        <v>0</v>
      </c>
      <c r="K24" s="40">
        <v>0</v>
      </c>
      <c r="L24" s="40"/>
      <c r="M24" s="31"/>
    </row>
  </sheetData>
  <sheetProtection/>
  <mergeCells count="1">
    <mergeCell ref="A1:L1"/>
  </mergeCells>
  <conditionalFormatting sqref="G15">
    <cfRule type="expression" priority="8" dxfId="0" stopIfTrue="1">
      <formula>AND(ISNUMBER(#REF!),#REF!&lt;200)</formula>
    </cfRule>
  </conditionalFormatting>
  <conditionalFormatting sqref="G16">
    <cfRule type="expression" priority="7" dxfId="0" stopIfTrue="1">
      <formula>AND(ISNUMBER(#REF!),#REF!&lt;200)</formula>
    </cfRule>
  </conditionalFormatting>
  <conditionalFormatting sqref="G17">
    <cfRule type="expression" priority="6" dxfId="0" stopIfTrue="1">
      <formula>AND(ISNUMBER(#REF!),#REF!&lt;200)</formula>
    </cfRule>
  </conditionalFormatting>
  <conditionalFormatting sqref="G18">
    <cfRule type="expression" priority="5" dxfId="0" stopIfTrue="1">
      <formula>AND(ISNUMBER(#REF!),#REF!&lt;200)</formula>
    </cfRule>
  </conditionalFormatting>
  <conditionalFormatting sqref="G19">
    <cfRule type="expression" priority="4" dxfId="0" stopIfTrue="1">
      <formula>AND(ISNUMBER(#REF!),#REF!&lt;200)</formula>
    </cfRule>
  </conditionalFormatting>
  <conditionalFormatting sqref="G21">
    <cfRule type="expression" priority="3" dxfId="0" stopIfTrue="1">
      <formula>AND(ISNUMBER(#REF!),#REF!&lt;200)</formula>
    </cfRule>
  </conditionalFormatting>
  <conditionalFormatting sqref="G22">
    <cfRule type="expression" priority="2" dxfId="0" stopIfTrue="1">
      <formula>AND(ISNUMBER(#REF!),#REF!&lt;200)</formula>
    </cfRule>
  </conditionalFormatting>
  <conditionalFormatting sqref="G23">
    <cfRule type="expression" priority="1" dxfId="0" stopIfTrue="1">
      <formula>AND(ISNUMBER(#REF!),#REF!&lt;200)</formula>
    </cfRule>
  </conditionalFormatting>
  <conditionalFormatting sqref="G24">
    <cfRule type="expression" priority="14" dxfId="0" stopIfTrue="1">
      <formula>AND(ISNUMBER(#REF!),#REF!&lt;200)</formula>
    </cfRule>
  </conditionalFormatting>
  <conditionalFormatting sqref="G3:G6 G14 G20">
    <cfRule type="expression" priority="280" dxfId="0" stopIfTrue="1">
      <formula>AND(ISNUMBER(#REF!),#REF!&lt;200)</formula>
    </cfRule>
  </conditionalFormatting>
  <printOptions/>
  <pageMargins left="0.2" right="0.12" top="0.25" bottom="0.51" header="0.5" footer="0.28"/>
  <pageSetup horizontalDpi="600" verticalDpi="600" orientation="landscape" paperSize="9" scale="7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2016-12-16T09:29:06Z</cp:lastPrinted>
  <dcterms:created xsi:type="dcterms:W3CDTF">2010-08-17T01:04:00Z</dcterms:created>
  <dcterms:modified xsi:type="dcterms:W3CDTF">2017-12-13T03:28:06Z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2052-10.1.0.7023</vt:lpwstr>
  </property>
</Properties>
</file>